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600" yWindow="45" windowWidth="8475" windowHeight="5955" activeTab="1"/>
  </bookViews>
  <sheets>
    <sheet name="Originaldaten" sheetId="1" r:id="rId1"/>
    <sheet name="kum.Daten" sheetId="2" r:id="rId2"/>
    <sheet name="kumulierte Häufigkeit" sheetId="9" r:id="rId3"/>
    <sheet name="Statistik30" sheetId="3" r:id="rId4"/>
    <sheet name="Statistik15" sheetId="5" r:id="rId5"/>
  </sheets>
  <definedNames>
    <definedName name="_xlnm.Print_Area" localSheetId="0">Originaldaten!$A$1:$AQ$42</definedName>
  </definedNames>
  <calcPr calcId="125725"/>
</workbook>
</file>

<file path=xl/calcChain.xml><?xml version="1.0" encoding="utf-8"?>
<calcChain xmlns="http://schemas.openxmlformats.org/spreadsheetml/2006/main">
  <c r="O9" i="5"/>
  <c r="P9"/>
  <c r="N9"/>
  <c r="M9"/>
  <c r="E9"/>
  <c r="D9"/>
  <c r="C9"/>
  <c r="B9"/>
  <c r="P8"/>
  <c r="O8"/>
  <c r="N8"/>
  <c r="M8"/>
  <c r="E8"/>
  <c r="D8"/>
  <c r="C8"/>
  <c r="B8"/>
  <c r="M9" i="3"/>
  <c r="M8"/>
  <c r="P9"/>
  <c r="O9"/>
  <c r="N9"/>
  <c r="P8"/>
  <c r="O8"/>
  <c r="N8"/>
  <c r="C8"/>
  <c r="D8"/>
  <c r="E8"/>
  <c r="C9"/>
  <c r="D9"/>
  <c r="E9"/>
  <c r="B9"/>
  <c r="B8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"/>
  <c r="C3"/>
  <c r="C4"/>
  <c r="C5"/>
  <c r="C6"/>
  <c r="C7"/>
  <c r="C8"/>
  <c r="C9"/>
  <c r="C10"/>
  <c r="C11"/>
  <c r="C12"/>
  <c r="C13"/>
  <c r="C14"/>
  <c r="C15"/>
  <c r="C16"/>
  <c r="C17"/>
  <c r="C18"/>
  <c r="C19"/>
  <c r="C20"/>
  <c r="C2"/>
  <c r="AQ42" i="1"/>
  <c r="AQ41"/>
  <c r="AQ40"/>
  <c r="AQ39"/>
  <c r="AM29"/>
  <c r="AA37"/>
  <c r="AA36"/>
  <c r="Z42"/>
  <c r="AA42" s="1"/>
  <c r="Z41"/>
  <c r="AA41" s="1"/>
  <c r="Z40"/>
  <c r="AA40" s="1"/>
  <c r="Z39"/>
  <c r="AA39" s="1"/>
  <c r="Z34"/>
  <c r="AA34" s="1"/>
  <c r="Z37"/>
  <c r="Z36"/>
  <c r="Z35"/>
  <c r="AA35" s="1"/>
  <c r="AP32"/>
  <c r="AQ32" s="1"/>
  <c r="AP31"/>
  <c r="AQ31" s="1"/>
  <c r="AP30"/>
  <c r="AQ30" s="1"/>
  <c r="AP29"/>
  <c r="AQ29" s="1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T42"/>
  <c r="U42" s="1"/>
  <c r="U41"/>
  <c r="T41"/>
  <c r="T40"/>
  <c r="U40" s="1"/>
  <c r="U39"/>
  <c r="T39"/>
  <c r="T37"/>
  <c r="U37" s="1"/>
  <c r="T36"/>
  <c r="U36" s="1"/>
  <c r="T35"/>
  <c r="U35" s="1"/>
  <c r="T34"/>
  <c r="U34" s="1"/>
  <c r="R42"/>
  <c r="S42" s="1"/>
  <c r="R41"/>
  <c r="S41" s="1"/>
  <c r="R40"/>
  <c r="S40" s="1"/>
  <c r="R39"/>
  <c r="S39" s="1"/>
  <c r="R37"/>
  <c r="S37" s="1"/>
  <c r="R36"/>
  <c r="S36" s="1"/>
  <c r="R35"/>
  <c r="S35" s="1"/>
  <c r="R34"/>
  <c r="S34" s="1"/>
  <c r="P42"/>
  <c r="Q42" s="1"/>
  <c r="P41"/>
  <c r="Q41" s="1"/>
  <c r="P40"/>
  <c r="Q40" s="1"/>
  <c r="P39"/>
  <c r="Q39" s="1"/>
  <c r="P37"/>
  <c r="Q37" s="1"/>
  <c r="P36"/>
  <c r="Q36" s="1"/>
  <c r="P35"/>
  <c r="Q35" s="1"/>
  <c r="P34"/>
  <c r="Q34" s="1"/>
  <c r="N42"/>
  <c r="O42" s="1"/>
  <c r="N41"/>
  <c r="O41" s="1"/>
  <c r="N40"/>
  <c r="O40" s="1"/>
  <c r="N39"/>
  <c r="O39" s="1"/>
  <c r="N37"/>
  <c r="O37" s="1"/>
  <c r="N36"/>
  <c r="O36" s="1"/>
  <c r="N35"/>
  <c r="O35" s="1"/>
  <c r="N34"/>
  <c r="O34" s="1"/>
  <c r="AM32"/>
  <c r="AN32" s="1"/>
  <c r="AM31"/>
  <c r="AN31" s="1"/>
  <c r="AM30"/>
  <c r="AN30" s="1"/>
  <c r="AN29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K32"/>
  <c r="AL32" s="1"/>
  <c r="AK31"/>
  <c r="AL31" s="1"/>
  <c r="AK30"/>
  <c r="AL30" s="1"/>
  <c r="AK29"/>
  <c r="AL29" s="1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L3"/>
  <c r="AL2"/>
  <c r="AI32"/>
  <c r="AJ32" s="1"/>
  <c r="AI31"/>
  <c r="AJ31" s="1"/>
  <c r="AI30"/>
  <c r="AJ30" s="1"/>
  <c r="AI29"/>
  <c r="AJ29" s="1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AJ2"/>
  <c r="AF32"/>
  <c r="AG32" s="1"/>
  <c r="AF31"/>
  <c r="AG31" s="1"/>
  <c r="AF30"/>
  <c r="AG30" s="1"/>
  <c r="AF29"/>
  <c r="AG29" s="1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L42"/>
  <c r="M42" s="1"/>
  <c r="L41"/>
  <c r="M41" s="1"/>
  <c r="L40"/>
  <c r="M40" s="1"/>
  <c r="L39"/>
  <c r="M39" s="1"/>
  <c r="L37"/>
  <c r="M37" s="1"/>
  <c r="M36"/>
  <c r="L36"/>
  <c r="L35"/>
  <c r="M35" s="1"/>
  <c r="L34"/>
  <c r="M34" s="1"/>
  <c r="J42"/>
  <c r="K42" s="1"/>
  <c r="J41"/>
  <c r="K41" s="1"/>
  <c r="J40"/>
  <c r="K40" s="1"/>
  <c r="J39"/>
  <c r="K39" s="1"/>
  <c r="H42"/>
  <c r="I42" s="1"/>
  <c r="H41"/>
  <c r="I41" s="1"/>
  <c r="H40"/>
  <c r="I40" s="1"/>
  <c r="H39"/>
  <c r="I39" s="1"/>
  <c r="F42"/>
  <c r="G42" s="1"/>
  <c r="F41"/>
  <c r="G41" s="1"/>
  <c r="F40"/>
  <c r="G40" s="1"/>
  <c r="F39"/>
  <c r="G39" s="1"/>
  <c r="D42"/>
  <c r="E42" s="1"/>
  <c r="D41"/>
  <c r="E41" s="1"/>
  <c r="D40"/>
  <c r="E40" s="1"/>
  <c r="D39"/>
  <c r="E39" s="1"/>
  <c r="D34"/>
  <c r="E34" s="1"/>
  <c r="J37"/>
  <c r="K37" s="1"/>
  <c r="J36"/>
  <c r="K36" s="1"/>
  <c r="J35"/>
  <c r="K35" s="1"/>
  <c r="J34"/>
  <c r="K34" s="1"/>
  <c r="H37"/>
  <c r="I37" s="1"/>
  <c r="H36"/>
  <c r="I36" s="1"/>
  <c r="H35"/>
  <c r="I35" s="1"/>
  <c r="H34"/>
  <c r="I34" s="1"/>
  <c r="F37"/>
  <c r="F36"/>
  <c r="G36" s="1"/>
  <c r="F35"/>
  <c r="G35" s="1"/>
  <c r="F34"/>
  <c r="G34" s="1"/>
  <c r="D37"/>
  <c r="E37" s="1"/>
  <c r="D36"/>
  <c r="E36" s="1"/>
  <c r="D35"/>
  <c r="E35" s="1"/>
  <c r="G37"/>
  <c r="AD32"/>
  <c r="AE32" s="1"/>
  <c r="AD31"/>
  <c r="AE31" s="1"/>
  <c r="AD30"/>
  <c r="AE30" s="1"/>
  <c r="AD29"/>
  <c r="AE29" s="1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  <c r="AB32"/>
  <c r="AC32" s="1"/>
  <c r="AB31"/>
  <c r="AC31" s="1"/>
  <c r="AB30"/>
  <c r="AC30" s="1"/>
  <c r="AB29"/>
  <c r="AC29" s="1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Z32"/>
  <c r="AA32" s="1"/>
  <c r="Z31"/>
  <c r="AA31" s="1"/>
  <c r="Z30"/>
  <c r="AA30" s="1"/>
  <c r="Z29"/>
  <c r="AA29" s="1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  <c r="X32"/>
  <c r="Y32" s="1"/>
  <c r="X31"/>
  <c r="Y31" s="1"/>
  <c r="X30"/>
  <c r="Y30" s="1"/>
  <c r="X29"/>
  <c r="Y29" s="1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V32"/>
  <c r="W32" s="1"/>
  <c r="V31"/>
  <c r="W31" s="1"/>
  <c r="V30"/>
  <c r="W30" s="1"/>
  <c r="V29"/>
  <c r="W29" s="1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T32"/>
  <c r="U32" s="1"/>
  <c r="T31"/>
  <c r="U31" s="1"/>
  <c r="T30"/>
  <c r="U30" s="1"/>
  <c r="T29"/>
  <c r="U29" s="1"/>
  <c r="R32"/>
  <c r="S32" s="1"/>
  <c r="R31"/>
  <c r="S31" s="1"/>
  <c r="R30"/>
  <c r="S30" s="1"/>
  <c r="R29"/>
  <c r="S29" s="1"/>
  <c r="P32"/>
  <c r="Q32" s="1"/>
  <c r="P31"/>
  <c r="Q31" s="1"/>
  <c r="P30"/>
  <c r="Q30" s="1"/>
  <c r="P29"/>
  <c r="Q29" s="1"/>
  <c r="N32"/>
  <c r="O32" s="1"/>
  <c r="N31"/>
  <c r="O31" s="1"/>
  <c r="N30"/>
  <c r="O30" s="1"/>
  <c r="N29"/>
  <c r="O29" s="1"/>
  <c r="L32"/>
  <c r="M32" s="1"/>
  <c r="L31"/>
  <c r="M31" s="1"/>
  <c r="L30"/>
  <c r="M30" s="1"/>
  <c r="L29"/>
  <c r="M29" s="1"/>
  <c r="J32"/>
  <c r="K32" s="1"/>
  <c r="J31"/>
  <c r="K31" s="1"/>
  <c r="J30"/>
  <c r="K30" s="1"/>
  <c r="J29"/>
  <c r="K29" s="1"/>
  <c r="H32"/>
  <c r="I32" s="1"/>
  <c r="H31"/>
  <c r="I31" s="1"/>
  <c r="H30"/>
  <c r="I30" s="1"/>
  <c r="H29"/>
  <c r="I29" s="1"/>
  <c r="F32"/>
  <c r="G32" s="1"/>
  <c r="F31"/>
  <c r="G31" s="1"/>
  <c r="F30"/>
  <c r="G30" s="1"/>
  <c r="F29"/>
  <c r="G29" s="1"/>
  <c r="D32"/>
  <c r="E32" s="1"/>
  <c r="D31"/>
  <c r="E31" s="1"/>
  <c r="D30"/>
  <c r="E30" s="1"/>
  <c r="D29"/>
  <c r="E29" s="1"/>
  <c r="C32"/>
  <c r="C31"/>
  <c r="C30"/>
  <c r="C29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25"/>
  <c r="E24"/>
  <c r="E23"/>
  <c r="E22"/>
  <c r="E17"/>
  <c r="E16"/>
  <c r="E15"/>
  <c r="E14"/>
  <c r="E27"/>
  <c r="E26"/>
  <c r="E21"/>
  <c r="E20"/>
  <c r="E19"/>
  <c r="E18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<sst xmlns="http://schemas.openxmlformats.org/spreadsheetml/2006/main" count="774" uniqueCount="141">
  <si>
    <t>Leitungswasser</t>
  </si>
  <si>
    <t>2% KNO3</t>
  </si>
  <si>
    <t>A1</t>
  </si>
  <si>
    <t>1‰ Hakaphos</t>
  </si>
  <si>
    <t>Destill. Wasser</t>
  </si>
  <si>
    <t>A2</t>
  </si>
  <si>
    <t>B1</t>
  </si>
  <si>
    <t>B2</t>
  </si>
  <si>
    <t>C1</t>
  </si>
  <si>
    <t>C2</t>
  </si>
  <si>
    <t>B3</t>
  </si>
  <si>
    <t>Samen</t>
  </si>
  <si>
    <t>Tage</t>
  </si>
  <si>
    <t>Summen:</t>
  </si>
  <si>
    <t>73,6 °dH</t>
  </si>
  <si>
    <t>10,9 °dH</t>
  </si>
  <si>
    <t>Summen normiert auf Tag der ersten Keimung</t>
  </si>
  <si>
    <t>Summen normiert auf Tag der ersten Keimung ohne extrem guten Keimer A2 (A1, B1, B2, C1)</t>
  </si>
  <si>
    <t>?</t>
  </si>
  <si>
    <t>Nach 15 Tagen</t>
  </si>
  <si>
    <t>Summen ohne A2</t>
  </si>
  <si>
    <t>Dest</t>
  </si>
  <si>
    <t>Leitung</t>
  </si>
  <si>
    <t>%</t>
  </si>
  <si>
    <t>1 g/L Haka</t>
  </si>
  <si>
    <t>Deskriptive Statistiken:</t>
  </si>
  <si>
    <t>Variable</t>
  </si>
  <si>
    <t>Beobachtungen</t>
  </si>
  <si>
    <t>Beo. mit fehlender Daten</t>
  </si>
  <si>
    <t>Beo. ohne fehlender Daten</t>
  </si>
  <si>
    <t>Minimum</t>
  </si>
  <si>
    <t>Maximum</t>
  </si>
  <si>
    <t>Mittelwert</t>
  </si>
  <si>
    <t>Standardabweichung</t>
  </si>
  <si>
    <t>nach 30 Tagen</t>
  </si>
  <si>
    <t>KNO3</t>
  </si>
  <si>
    <t>Haka</t>
  </si>
  <si>
    <t>MW</t>
  </si>
  <si>
    <t>ohne schnell</t>
  </si>
  <si>
    <t>XLSTAT 2014.6.03 - Vergleich der Varianzen von k Stichproben - am 14.05.2015 um 16:40:56</t>
  </si>
  <si>
    <t>Stichproben: Arbeitsmappe = Keimtest (1).xlsx / Tabellenblatt = Tabelle3 / Bereich = Tabelle3!$B$1:$E$7 / 6 Zeilen und 4 Spalten</t>
  </si>
  <si>
    <t>Signifikanzniveau (%): 5</t>
  </si>
  <si>
    <t>Levene-Test (Mittelwert) / Zweiseitiger Test (Dest):</t>
  </si>
  <si>
    <t>F (Beobachteter Wert)</t>
  </si>
  <si>
    <t>F (Kritischer Wert)</t>
  </si>
  <si>
    <t>FG1</t>
  </si>
  <si>
    <t>FG2</t>
  </si>
  <si>
    <t>p-Wert (Einseitig)</t>
  </si>
  <si>
    <t>alpha</t>
  </si>
  <si>
    <t>Testinterpretation:</t>
  </si>
  <si>
    <t>H0: Die Varianzen sind gleich.</t>
  </si>
  <si>
    <t>Ha: Wenigstens eine der Varianzen ist verschieden von den übrigen.</t>
  </si>
  <si>
    <t>Da der berechnete p-Wert größer als das Signifikanz-Niveau alpha=0,05 ist, kann die Null-Hypothese H0 bestätigt werden.</t>
  </si>
  <si>
    <t>Das Risiko die Null-Hypothese H0 zurückzuweisen, obwohl sie wahr ist, beträgt 87,66%.</t>
  </si>
  <si>
    <t>XLSTAT 2014.6.03 - Vergleich der Varianzen von k Stichproben - am 14.05.2015 um 16:42:15</t>
  </si>
  <si>
    <t>Stichproben: Arbeitsmappe = Keimtest (1).xlsx / Tabellenblatt = Tabelle3 / Bereich = Tabelle3!$M$2:$P$7 / 5 Zeilen und 4 Spalten</t>
  </si>
  <si>
    <t>Da der berechnete p-Wert kleiner als das Signifikanz-Niveau alpha=0,05 ist, muss die Null-Hypothese H0 zurückgewiesen werden und die alternative Hypothese Ha akzeptiert werden.</t>
  </si>
  <si>
    <t>Das Risiko die Null-Hypothese H0 zurückzuweisen, obwohl sie wahr ist, ist geringer als 0,85%.</t>
  </si>
  <si>
    <t>Signifikanter Unterschied zwischen KNO3 und Dest?</t>
  </si>
  <si>
    <t>XLSTAT 2014.6.03 - t-Test und z-Test für zwei Stichproben - am 14.05.2015 um 16:44:31</t>
  </si>
  <si>
    <t>Stichprobe 1: Arbeitsmappe = Keimtest (1).xlsx / Tabellenblatt = Tabelle3 / Bereich = Tabelle3!$B$1:$B$7 / 6 Zeilen und 1 Spalte</t>
  </si>
  <si>
    <t>Stichprobe 2: Arbeitsmappe = Keimtest (1).xlsx / Tabellenblatt = Tabelle3 / Bereich = Tabelle3!$D$1:$D$7 / 6 Zeilen und 1 Spalte</t>
  </si>
  <si>
    <t>Angenommene Differenz (D): 0</t>
  </si>
  <si>
    <t>Populationvarianz für t-Test: Benutze einen F-Test</t>
  </si>
  <si>
    <t>Fishers F-Test / Zweiseitiger Test:</t>
  </si>
  <si>
    <t>95% Konfidenzintervall bzgl. des Varianzverhältnisses:</t>
  </si>
  <si>
    <t>Verhältnis</t>
  </si>
  <si>
    <t>p-Wert (Zweiseitig)</t>
  </si>
  <si>
    <t>H0: Das Verhältnis zwischen den Varianzen ist gleich 1.</t>
  </si>
  <si>
    <t>Ha: Das Verhältnis zwischen den Varianzen ist verschieden von 1.</t>
  </si>
  <si>
    <t>Das Risiko die Null-Hypothese H0 zurückzuweisen, obwohl sie wahr ist, beträgt 77,07%.</t>
  </si>
  <si>
    <t>t-Test für zwei unabhängige Stichproben / Zweiseitiger Test:</t>
  </si>
  <si>
    <t>95% Konfidenzintervall bzgl. der Differenz der Mittelwerte:</t>
  </si>
  <si>
    <t>Differenz</t>
  </si>
  <si>
    <t>t (Beobachteter Wert)</t>
  </si>
  <si>
    <t>|t| (Kritischer Wert)</t>
  </si>
  <si>
    <t>FG</t>
  </si>
  <si>
    <t>H0: Die Differenz zwischen den Mittelwerten ist gleich 0.</t>
  </si>
  <si>
    <t>Ha: Die Differenz zwischen den Mittelwerten ist verschieden von 0.</t>
  </si>
  <si>
    <t>Das Risiko die Null-Hypothese H0 zurückzuweisen, obwohl sie wahr ist, beträgt 87,24%.</t>
  </si>
  <si>
    <t>XLSTAT 2014.6.03 - t-Test und z-Test für zwei Stichproben - am 14.05.2015 um 16:45:26</t>
  </si>
  <si>
    <t>Stichprobe 1: Arbeitsmappe = Keimtest (1).xlsx / Tabellenblatt = Tabelle3 / Bereich = Tabelle3!$M$2:$M$7 / 5 Zeilen und 1 Spalte</t>
  </si>
  <si>
    <t>Stichprobe 2: Arbeitsmappe = Keimtest (1).xlsx / Tabellenblatt = Tabelle3 / Bereich = Tabelle3!$O$2:$O$7 / 5 Zeilen und 1 Spalte</t>
  </si>
  <si>
    <t>Das Risiko die Null-Hypothese H0 zurückzuweisen, obwohl sie wahr ist, beträgt 15,22%.</t>
  </si>
  <si>
    <t>Das Risiko die Null-Hypothese H0 zurückzuweisen, obwohl sie wahr ist, beträgt 49,45%.</t>
  </si>
  <si>
    <t>alle</t>
  </si>
  <si>
    <t>STABW</t>
  </si>
  <si>
    <t>nach 15 Tagen</t>
  </si>
  <si>
    <t>XLSTAT 2014.6.03 - Vergleich der Varianzen von k Stichproben - am 14.05.2015 um 16:55:32</t>
  </si>
  <si>
    <t>Stichproben: Arbeitsmappe = Keimtest (1).xlsx / Tabellenblatt = Statistik15 / Bereich = Statistik15!$B$1:$E$7 / 6 Zeilen und 4 Spalten</t>
  </si>
  <si>
    <t>Das Risiko die Null-Hypothese H0 zurückzuweisen, obwohl sie wahr ist, beträgt 97,57%.</t>
  </si>
  <si>
    <t>XLSTAT 2014.6.03 - Vergleich der Varianzen von k Stichproben - am 14.05.2015 um 16:55:54</t>
  </si>
  <si>
    <t>Stichproben: Arbeitsmappe = Keimtest (1).xlsx / Tabellenblatt = Statistik15 / Bereich = Statistik15!$M$2:$P$7 / 5 Zeilen und 4 Spalten</t>
  </si>
  <si>
    <t>Das Risiko die Null-Hypothese H0 zurückzuweisen, obwohl sie wahr ist, ist geringer als 0,09%.</t>
  </si>
  <si>
    <t>XLSTAT 2014.6.03 - t-Test und z-Test für zwei Stichproben - am 14.05.2015 um 16:56:37</t>
  </si>
  <si>
    <t>Stichprobe 1: Arbeitsmappe = Keimtest (1).xlsx / Tabellenblatt = Statistik15 / Bereich = Statistik15!$B$1:$B$7 / 6 Zeilen und 1 Spalte</t>
  </si>
  <si>
    <t>Stichprobe 2: Arbeitsmappe = Keimtest (1).xlsx / Tabellenblatt = Statistik15 / Bereich = Statistik15!$D$1:$D$7 / 6 Zeilen und 1 Spalte</t>
  </si>
  <si>
    <t>Das Risiko die Null-Hypothese H0 zurückzuweisen, obwohl sie wahr ist, beträgt 59,66%.</t>
  </si>
  <si>
    <t>Das Risiko die Null-Hypothese H0 zurückzuweisen, obwohl sie wahr ist, beträgt 89,25%.</t>
  </si>
  <si>
    <t>XLSTAT 2014.6.03 - t-Test und z-Test für zwei Stichproben - am 14.05.2015 um 16:58:03</t>
  </si>
  <si>
    <t>Stichprobe 1: Arbeitsmappe = Keimtest (1).xlsx / Tabellenblatt = Statistik15 / Bereich = Statistik15!$M$2:$M$7 / 5 Zeilen und 1 Spalte</t>
  </si>
  <si>
    <t>Stichprobe 2: Arbeitsmappe = Keimtest (1).xlsx / Tabellenblatt = Statistik15 / Bereich = Statistik15!$O$2:$O$7 / 5 Zeilen und 1 Spalte</t>
  </si>
  <si>
    <t>Das Risiko die Null-Hypothese H0 zurückzuweisen, obwohl sie wahr ist, beträgt 6,65%.</t>
  </si>
  <si>
    <t>Das Risiko die Null-Hypothese H0 zurückzuweisen, obwohl sie wahr ist, beträgt 29,58%.</t>
  </si>
  <si>
    <t>Signifikanter Unterschied zwischen KNO3 und Leitung?</t>
  </si>
  <si>
    <t>Signifikanter Unterschied zwischen KNO3 und Haka?</t>
  </si>
  <si>
    <t>XLSTAT 2014.6.03 - t-Test und z-Test für zwei Stichproben - am 14.05.2015 um 17:02:10</t>
  </si>
  <si>
    <t>Stichprobe 1: Arbeitsmappe = Keimtest (1).xlsx / Tabellenblatt = Statistik15 / Bereich = Statistik15!$C$1:$C$7 / 6 Zeilen und 1 Spalte</t>
  </si>
  <si>
    <t>Das Risiko die Null-Hypothese H0 zurückzuweisen, obwohl sie wahr ist, beträgt 94,92%.</t>
  </si>
  <si>
    <t>Das Risiko die Null-Hypothese H0 zurückzuweisen, obwohl sie wahr ist, beträgt 70,94%.</t>
  </si>
  <si>
    <t>XLSTAT 2014.6.03 - t-Test und z-Test für zwei Stichproben - am 14.05.2015 um 17:02:26</t>
  </si>
  <si>
    <t>Stichprobe 1: Arbeitsmappe = Keimtest (1).xlsx / Tabellenblatt = Statistik15 / Bereich = Statistik15!$E$1:$E$7 / 6 Zeilen und 1 Spalte</t>
  </si>
  <si>
    <t>Das Risiko die Null-Hypothese H0 zurückzuweisen, obwohl sie wahr ist, beträgt 72,62%.</t>
  </si>
  <si>
    <t>Das Risiko die Null-Hypothese H0 zurückzuweisen, obwohl sie wahr ist, beträgt 64,60%.</t>
  </si>
  <si>
    <t>Stichprobe 1: Arbeitsmappe = Keimtest (1).xlsx / Tabellenblatt = Statistik15 / Bereich = Statistik15!$N$2:$N$7 / 5 Zeilen und 1 Spalte</t>
  </si>
  <si>
    <t>Das Risiko die Null-Hypothese H0 zurückzuweisen, obwohl sie wahr ist, ist geringer als 2,62%.</t>
  </si>
  <si>
    <t>Die Anzahl der Freiheitsgrade ist mittels der Welch-Satterthwaite-Formel angenähert</t>
  </si>
  <si>
    <t>Das Risiko die Null-Hypothese H0 zurückzuweisen, obwohl sie wahr ist, beträgt 25,92%.</t>
  </si>
  <si>
    <t>Stichprobe 1: Arbeitsmappe = Keimtest (1).xlsx / Tabellenblatt = Statistik15 / Bereich = Statistik15!$P$2:$P$7 / 5 Zeilen und 1 Spalte</t>
  </si>
  <si>
    <t>Das Risiko die Null-Hypothese H0 zurückzuweisen, obwohl sie wahr ist, ist geringer als 1,50%.</t>
  </si>
  <si>
    <t>Das Risiko die Null-Hypothese H0 zurückzuweisen, obwohl sie wahr ist, beträgt 11,57%.</t>
  </si>
  <si>
    <t>XLSTAT 2014.6.03 - t-Test und z-Test für zwei Stichproben - am 14.05.2015 um 17:03:52</t>
  </si>
  <si>
    <t>XLSTAT 2014.6.03 - t-Test und z-Test für zwei Stichproben - am 14.05.2015 um 17:04:07</t>
  </si>
  <si>
    <t>Stichprobe 1: Arbeitsmappe = Keimtest (1).xlsx / Tabellenblatt = Statistik30 / Bereich = Statistik30!$D$1:$D$7 / 6 Zeilen und 1 Spalte</t>
  </si>
  <si>
    <t>Stichprobe 2: Arbeitsmappe = Keimtest (1).xlsx / Tabellenblatt = Statistik30 / Bereich = Statistik30!$C$1:$C$7 / 6 Zeilen und 1 Spalte</t>
  </si>
  <si>
    <t>XLSTAT 2014.6.03 - t-Test und z-Test für zwei Stichproben - am 14.05.2015 um 17:07:54</t>
  </si>
  <si>
    <t>Das Risiko die Null-Hypothese H0 zurückzuweisen, obwohl sie wahr ist, beträgt 67,81%.</t>
  </si>
  <si>
    <t>Das Risiko die Null-Hypothese H0 zurückzuweisen, obwohl sie wahr ist, beträgt 73,00%.</t>
  </si>
  <si>
    <t>XLSTAT 2014.6.03 - t-Test und z-Test für zwei Stichproben - am 14.05.2015 um 17:08:11</t>
  </si>
  <si>
    <t>Stichprobe 2: Arbeitsmappe = Keimtest (1).xlsx / Tabellenblatt = Statistik30 / Bereich = Statistik30!$E$1:$E$7 / 6 Zeilen und 1 Spalte</t>
  </si>
  <si>
    <t>Das Risiko die Null-Hypothese H0 zurückzuweisen, obwohl sie wahr ist, beträgt 57,95%.</t>
  </si>
  <si>
    <t>Das Risiko die Null-Hypothese H0 zurückzuweisen, obwohl sie wahr ist, beträgt 51,58%.</t>
  </si>
  <si>
    <t>XLSTAT 2014.6.03 - t-Test und z-Test für zwei Stichproben - am 14.05.2015 um 17:08:30</t>
  </si>
  <si>
    <t>Stichprobe 1: Arbeitsmappe = Keimtest (1).xlsx / Tabellenblatt = Statistik30 / Bereich = Statistik30!$O$2:$O$7 / 5 Zeilen und 1 Spalte</t>
  </si>
  <si>
    <t>Stichprobe 2: Arbeitsmappe = Keimtest (1).xlsx / Tabellenblatt = Statistik30 / Bereich = Statistik30!$P$2:$P$7 / 5 Zeilen und 1 Spalte</t>
  </si>
  <si>
    <t>Das Risiko die Null-Hypothese H0 zurückzuweisen, obwohl sie wahr ist, ist geringer als 3,36%.</t>
  </si>
  <si>
    <t>Das Risiko die Null-Hypothese H0 zurückzuweisen, obwohl sie wahr ist, beträgt 8,58%.</t>
  </si>
  <si>
    <t>XLSTAT 2014.6.03 - t-Test und z-Test für zwei Stichproben - am 14.05.2015 um 17:08:48</t>
  </si>
  <si>
    <t>Stichprobe 2: Arbeitsmappe = Keimtest (1).xlsx / Tabellenblatt = Statistik30 / Bereich = Statistik30!$N$2:$N$7 / 5 Zeilen und 1 Spalte</t>
  </si>
  <si>
    <t>Das Risiko die Null-Hypothese H0 zurückzuweisen, obwohl sie wahr ist, ist geringer als 3,01%.</t>
  </si>
  <si>
    <t>Das Risiko die Null-Hypothese H0 zurückzuweisen, obwohl sie wahr ist, beträgt 56,82%.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</si>
</sst>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"/>
    <numFmt numFmtId="166" formatCode="&quot;] &quot;0.000&quot;;&quot;;&quot;] &quot;\-0.000&quot; ;&quot;"/>
    <numFmt numFmtId="167" formatCode="0.000&quot; [&quot;;\-0.000&quot; [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0" fillId="0" borderId="24" xfId="0" applyFont="1" applyBorder="1"/>
    <xf numFmtId="0" fontId="3" fillId="0" borderId="26" xfId="0" applyFont="1" applyBorder="1"/>
    <xf numFmtId="0" fontId="0" fillId="0" borderId="27" xfId="0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3" fillId="0" borderId="31" xfId="1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164" fontId="2" fillId="0" borderId="33" xfId="1" applyNumberFormat="1" applyFont="1" applyBorder="1" applyAlignment="1">
      <alignment horizontal="center"/>
    </xf>
    <xf numFmtId="164" fontId="2" fillId="0" borderId="34" xfId="1" applyNumberFormat="1" applyFont="1" applyBorder="1" applyAlignment="1">
      <alignment horizontal="center"/>
    </xf>
    <xf numFmtId="164" fontId="2" fillId="0" borderId="35" xfId="1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9" xfId="0" applyFont="1" applyBorder="1" applyAlignment="1"/>
    <xf numFmtId="49" fontId="0" fillId="0" borderId="4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33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Alignment="1"/>
    <xf numFmtId="0" fontId="0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34" xfId="0" applyBorder="1" applyAlignment="1"/>
    <xf numFmtId="0" fontId="0" fillId="0" borderId="36" xfId="0" applyBorder="1" applyAlignment="1"/>
    <xf numFmtId="0" fontId="0" fillId="0" borderId="34" xfId="0" applyNumberFormat="1" applyBorder="1" applyAlignment="1"/>
    <xf numFmtId="0" fontId="0" fillId="0" borderId="0" xfId="0" applyNumberFormat="1" applyAlignment="1"/>
    <xf numFmtId="0" fontId="0" fillId="0" borderId="36" xfId="0" applyNumberFormat="1" applyBorder="1" applyAlignment="1"/>
    <xf numFmtId="165" fontId="0" fillId="0" borderId="34" xfId="0" applyNumberFormat="1" applyBorder="1" applyAlignment="1"/>
    <xf numFmtId="165" fontId="0" fillId="0" borderId="0" xfId="0" applyNumberFormat="1" applyAlignment="1"/>
    <xf numFmtId="165" fontId="0" fillId="0" borderId="36" xfId="0" applyNumberFormat="1" applyBorder="1" applyAlignment="1"/>
    <xf numFmtId="0" fontId="0" fillId="0" borderId="24" xfId="0" applyBorder="1" applyAlignment="1"/>
    <xf numFmtId="0" fontId="0" fillId="0" borderId="36" xfId="0" applyBorder="1"/>
    <xf numFmtId="165" fontId="0" fillId="0" borderId="2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36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0" fontId="4" fillId="0" borderId="0" xfId="0" applyFont="1"/>
    <xf numFmtId="0" fontId="4" fillId="2" borderId="0" xfId="0" applyFont="1" applyFill="1"/>
    <xf numFmtId="0" fontId="0" fillId="0" borderId="0" xfId="0" applyBorder="1"/>
    <xf numFmtId="0" fontId="0" fillId="0" borderId="0" xfId="0" applyBorder="1" applyAlignment="1"/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Dest. Wasser</c:v>
          </c:tx>
          <c:spPr>
            <a:ln w="28575">
              <a:noFill/>
            </a:ln>
          </c:spP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kum.Daten!$C$2:$C$20</c:f>
              <c:numCache>
                <c:formatCode>General</c:formatCode>
                <c:ptCount val="19"/>
                <c:pt idx="0">
                  <c:v>8.9285714285714281E-3</c:v>
                </c:pt>
                <c:pt idx="1">
                  <c:v>9.8214285714285712E-2</c:v>
                </c:pt>
                <c:pt idx="2">
                  <c:v>0.25</c:v>
                </c:pt>
                <c:pt idx="3">
                  <c:v>0.35714285714285715</c:v>
                </c:pt>
                <c:pt idx="4">
                  <c:v>0.4017857142857143</c:v>
                </c:pt>
                <c:pt idx="5">
                  <c:v>0.49107142857142855</c:v>
                </c:pt>
                <c:pt idx="6">
                  <c:v>0.5</c:v>
                </c:pt>
                <c:pt idx="7">
                  <c:v>0.5178571428571429</c:v>
                </c:pt>
                <c:pt idx="8">
                  <c:v>0.5535714285714286</c:v>
                </c:pt>
                <c:pt idx="9">
                  <c:v>0.6160714285714286</c:v>
                </c:pt>
                <c:pt idx="10">
                  <c:v>0.6339285714285714</c:v>
                </c:pt>
                <c:pt idx="11">
                  <c:v>0.6785714285714286</c:v>
                </c:pt>
                <c:pt idx="12">
                  <c:v>0.6964285714285714</c:v>
                </c:pt>
                <c:pt idx="13">
                  <c:v>0.7589285714285714</c:v>
                </c:pt>
                <c:pt idx="14">
                  <c:v>0.8214285714285714</c:v>
                </c:pt>
                <c:pt idx="15">
                  <c:v>0.8928571428571429</c:v>
                </c:pt>
                <c:pt idx="16">
                  <c:v>0.9107142857142857</c:v>
                </c:pt>
                <c:pt idx="17">
                  <c:v>0.9285714285714286</c:v>
                </c:pt>
                <c:pt idx="18">
                  <c:v>1</c:v>
                </c:pt>
              </c:numCache>
            </c:numRef>
          </c:yVal>
        </c:ser>
        <c:ser>
          <c:idx val="1"/>
          <c:order val="1"/>
          <c:tx>
            <c:v>Leitungswasser</c:v>
          </c:tx>
          <c:spPr>
            <a:ln w="28575">
              <a:noFill/>
            </a:ln>
          </c:spP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kum.Daten!$E$2:$E$20</c:f>
              <c:numCache>
                <c:formatCode>General</c:formatCode>
                <c:ptCount val="19"/>
                <c:pt idx="0">
                  <c:v>0</c:v>
                </c:pt>
                <c:pt idx="1">
                  <c:v>0.10638297872340426</c:v>
                </c:pt>
                <c:pt idx="2">
                  <c:v>0.28723404255319152</c:v>
                </c:pt>
                <c:pt idx="3">
                  <c:v>0.36170212765957449</c:v>
                </c:pt>
                <c:pt idx="4">
                  <c:v>0.39361702127659576</c:v>
                </c:pt>
                <c:pt idx="5">
                  <c:v>0.41489361702127658</c:v>
                </c:pt>
                <c:pt idx="6">
                  <c:v>0.48936170212765956</c:v>
                </c:pt>
                <c:pt idx="7">
                  <c:v>0.51063829787234039</c:v>
                </c:pt>
                <c:pt idx="8">
                  <c:v>0.53191489361702127</c:v>
                </c:pt>
                <c:pt idx="9">
                  <c:v>0.55319148936170215</c:v>
                </c:pt>
                <c:pt idx="10">
                  <c:v>0.5957446808510638</c:v>
                </c:pt>
                <c:pt idx="11">
                  <c:v>0.62765957446808507</c:v>
                </c:pt>
                <c:pt idx="12">
                  <c:v>0.67021276595744683</c:v>
                </c:pt>
                <c:pt idx="13">
                  <c:v>0.68085106382978722</c:v>
                </c:pt>
                <c:pt idx="14">
                  <c:v>0.76595744680851063</c:v>
                </c:pt>
                <c:pt idx="15">
                  <c:v>0.82978723404255317</c:v>
                </c:pt>
                <c:pt idx="16">
                  <c:v>0.8936170212765957</c:v>
                </c:pt>
                <c:pt idx="17">
                  <c:v>0.9042553191489362</c:v>
                </c:pt>
                <c:pt idx="18">
                  <c:v>1</c:v>
                </c:pt>
              </c:numCache>
            </c:numRef>
          </c:yVal>
        </c:ser>
        <c:ser>
          <c:idx val="2"/>
          <c:order val="2"/>
          <c:tx>
            <c:v>2% KNO3</c:v>
          </c:tx>
          <c:spPr>
            <a:ln w="28575">
              <a:noFill/>
            </a:ln>
          </c:spP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kum.Daten!$G$2:$G$20</c:f>
              <c:numCache>
                <c:formatCode>General</c:formatCode>
                <c:ptCount val="19"/>
                <c:pt idx="0">
                  <c:v>0</c:v>
                </c:pt>
                <c:pt idx="1">
                  <c:v>4.5045045045045043E-2</c:v>
                </c:pt>
                <c:pt idx="2">
                  <c:v>0.12612612612612611</c:v>
                </c:pt>
                <c:pt idx="3">
                  <c:v>0.25225225225225223</c:v>
                </c:pt>
                <c:pt idx="4">
                  <c:v>0.32432432432432434</c:v>
                </c:pt>
                <c:pt idx="5">
                  <c:v>0.36036036036036034</c:v>
                </c:pt>
                <c:pt idx="6">
                  <c:v>0.43243243243243246</c:v>
                </c:pt>
                <c:pt idx="7">
                  <c:v>0.46846846846846846</c:v>
                </c:pt>
                <c:pt idx="8">
                  <c:v>0.50450450450450446</c:v>
                </c:pt>
                <c:pt idx="9">
                  <c:v>0.59459459459459463</c:v>
                </c:pt>
                <c:pt idx="10">
                  <c:v>0.64864864864864868</c:v>
                </c:pt>
                <c:pt idx="11">
                  <c:v>0.69369369369369371</c:v>
                </c:pt>
                <c:pt idx="12">
                  <c:v>0.72972972972972971</c:v>
                </c:pt>
                <c:pt idx="13">
                  <c:v>0.81981981981981977</c:v>
                </c:pt>
                <c:pt idx="14">
                  <c:v>0.85585585585585588</c:v>
                </c:pt>
                <c:pt idx="15">
                  <c:v>0.91891891891891897</c:v>
                </c:pt>
                <c:pt idx="16">
                  <c:v>0.91891891891891897</c:v>
                </c:pt>
                <c:pt idx="17">
                  <c:v>0.93693693693693691</c:v>
                </c:pt>
                <c:pt idx="18">
                  <c:v>1</c:v>
                </c:pt>
              </c:numCache>
            </c:numRef>
          </c:yVal>
        </c:ser>
        <c:ser>
          <c:idx val="3"/>
          <c:order val="3"/>
          <c:tx>
            <c:v>1 g/L Hakaphos</c:v>
          </c:tx>
          <c:spPr>
            <a:ln w="28575">
              <a:noFill/>
            </a:ln>
          </c:spP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kum.Daten!$I$2:$I$20</c:f>
              <c:numCache>
                <c:formatCode>General</c:formatCode>
                <c:ptCount val="19"/>
                <c:pt idx="0">
                  <c:v>1.3513513513513514E-2</c:v>
                </c:pt>
                <c:pt idx="1">
                  <c:v>9.45945945945946E-2</c:v>
                </c:pt>
                <c:pt idx="2">
                  <c:v>0.28378378378378377</c:v>
                </c:pt>
                <c:pt idx="3">
                  <c:v>0.45945945945945948</c:v>
                </c:pt>
                <c:pt idx="4">
                  <c:v>0.55405405405405406</c:v>
                </c:pt>
                <c:pt idx="5">
                  <c:v>0.6216216216216216</c:v>
                </c:pt>
                <c:pt idx="6">
                  <c:v>0.64864864864864868</c:v>
                </c:pt>
                <c:pt idx="7">
                  <c:v>0.66216216216216217</c:v>
                </c:pt>
                <c:pt idx="8">
                  <c:v>0.67567567567567566</c:v>
                </c:pt>
                <c:pt idx="9">
                  <c:v>0.70270270270270274</c:v>
                </c:pt>
                <c:pt idx="10">
                  <c:v>0.7432432432432432</c:v>
                </c:pt>
                <c:pt idx="11">
                  <c:v>0.7432432432432432</c:v>
                </c:pt>
                <c:pt idx="12">
                  <c:v>0.7567567567567568</c:v>
                </c:pt>
                <c:pt idx="13">
                  <c:v>0.85135135135135132</c:v>
                </c:pt>
                <c:pt idx="14">
                  <c:v>0.90540540540540537</c:v>
                </c:pt>
                <c:pt idx="15">
                  <c:v>0.93243243243243246</c:v>
                </c:pt>
                <c:pt idx="16">
                  <c:v>0.94594594594594594</c:v>
                </c:pt>
                <c:pt idx="17">
                  <c:v>0.97297297297297303</c:v>
                </c:pt>
                <c:pt idx="18">
                  <c:v>1</c:v>
                </c:pt>
              </c:numCache>
            </c:numRef>
          </c:yVal>
        </c:ser>
        <c:axId val="100911744"/>
        <c:axId val="102437248"/>
      </c:scatterChart>
      <c:valAx>
        <c:axId val="100911744"/>
        <c:scaling>
          <c:orientation val="minMax"/>
        </c:scaling>
        <c:axPos val="b"/>
        <c:numFmt formatCode="General" sourceLinked="1"/>
        <c:tickLblPos val="nextTo"/>
        <c:crossAx val="102437248"/>
        <c:crosses val="autoZero"/>
        <c:crossBetween val="midCat"/>
      </c:valAx>
      <c:valAx>
        <c:axId val="102437248"/>
        <c:scaling>
          <c:orientation val="minMax"/>
        </c:scaling>
        <c:axPos val="l"/>
        <c:majorGridlines/>
        <c:numFmt formatCode="General" sourceLinked="1"/>
        <c:tickLblPos val="nextTo"/>
        <c:crossAx val="10091174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Dest. Wasser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kum.Daten!$C$2:$C$20</c:f>
              <c:numCache>
                <c:formatCode>General</c:formatCode>
                <c:ptCount val="19"/>
                <c:pt idx="0">
                  <c:v>8.9285714285714281E-3</c:v>
                </c:pt>
                <c:pt idx="1">
                  <c:v>9.8214285714285712E-2</c:v>
                </c:pt>
                <c:pt idx="2">
                  <c:v>0.25</c:v>
                </c:pt>
                <c:pt idx="3">
                  <c:v>0.35714285714285715</c:v>
                </c:pt>
                <c:pt idx="4">
                  <c:v>0.4017857142857143</c:v>
                </c:pt>
                <c:pt idx="5">
                  <c:v>0.49107142857142855</c:v>
                </c:pt>
                <c:pt idx="6">
                  <c:v>0.5</c:v>
                </c:pt>
                <c:pt idx="7">
                  <c:v>0.5178571428571429</c:v>
                </c:pt>
                <c:pt idx="8">
                  <c:v>0.5535714285714286</c:v>
                </c:pt>
                <c:pt idx="9">
                  <c:v>0.6160714285714286</c:v>
                </c:pt>
                <c:pt idx="10">
                  <c:v>0.6339285714285714</c:v>
                </c:pt>
                <c:pt idx="11">
                  <c:v>0.6785714285714286</c:v>
                </c:pt>
                <c:pt idx="12">
                  <c:v>0.6964285714285714</c:v>
                </c:pt>
                <c:pt idx="13">
                  <c:v>0.7589285714285714</c:v>
                </c:pt>
                <c:pt idx="14">
                  <c:v>0.8214285714285714</c:v>
                </c:pt>
                <c:pt idx="15">
                  <c:v>0.8928571428571429</c:v>
                </c:pt>
                <c:pt idx="16">
                  <c:v>0.9107142857142857</c:v>
                </c:pt>
                <c:pt idx="17">
                  <c:v>0.9285714285714286</c:v>
                </c:pt>
                <c:pt idx="18">
                  <c:v>1</c:v>
                </c:pt>
              </c:numCache>
            </c:numRef>
          </c:yVal>
        </c:ser>
        <c:ser>
          <c:idx val="1"/>
          <c:order val="1"/>
          <c:tx>
            <c:v>Leitungswasser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kum.Daten!$E$2:$E$20</c:f>
              <c:numCache>
                <c:formatCode>General</c:formatCode>
                <c:ptCount val="19"/>
                <c:pt idx="0">
                  <c:v>0</c:v>
                </c:pt>
                <c:pt idx="1">
                  <c:v>0.10638297872340426</c:v>
                </c:pt>
                <c:pt idx="2">
                  <c:v>0.28723404255319152</c:v>
                </c:pt>
                <c:pt idx="3">
                  <c:v>0.36170212765957449</c:v>
                </c:pt>
                <c:pt idx="4">
                  <c:v>0.39361702127659576</c:v>
                </c:pt>
                <c:pt idx="5">
                  <c:v>0.41489361702127658</c:v>
                </c:pt>
                <c:pt idx="6">
                  <c:v>0.48936170212765956</c:v>
                </c:pt>
                <c:pt idx="7">
                  <c:v>0.51063829787234039</c:v>
                </c:pt>
                <c:pt idx="8">
                  <c:v>0.53191489361702127</c:v>
                </c:pt>
                <c:pt idx="9">
                  <c:v>0.55319148936170215</c:v>
                </c:pt>
                <c:pt idx="10">
                  <c:v>0.5957446808510638</c:v>
                </c:pt>
                <c:pt idx="11">
                  <c:v>0.62765957446808507</c:v>
                </c:pt>
                <c:pt idx="12">
                  <c:v>0.67021276595744683</c:v>
                </c:pt>
                <c:pt idx="13">
                  <c:v>0.68085106382978722</c:v>
                </c:pt>
                <c:pt idx="14">
                  <c:v>0.76595744680851063</c:v>
                </c:pt>
                <c:pt idx="15">
                  <c:v>0.82978723404255317</c:v>
                </c:pt>
                <c:pt idx="16">
                  <c:v>0.8936170212765957</c:v>
                </c:pt>
                <c:pt idx="17">
                  <c:v>0.9042553191489362</c:v>
                </c:pt>
                <c:pt idx="18">
                  <c:v>1</c:v>
                </c:pt>
              </c:numCache>
            </c:numRef>
          </c:yVal>
        </c:ser>
        <c:ser>
          <c:idx val="2"/>
          <c:order val="2"/>
          <c:tx>
            <c:v>2% KNO3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kum.Daten!$G$2:$G$20</c:f>
              <c:numCache>
                <c:formatCode>General</c:formatCode>
                <c:ptCount val="19"/>
                <c:pt idx="0">
                  <c:v>0</c:v>
                </c:pt>
                <c:pt idx="1">
                  <c:v>4.5045045045045043E-2</c:v>
                </c:pt>
                <c:pt idx="2">
                  <c:v>0.12612612612612611</c:v>
                </c:pt>
                <c:pt idx="3">
                  <c:v>0.25225225225225223</c:v>
                </c:pt>
                <c:pt idx="4">
                  <c:v>0.32432432432432434</c:v>
                </c:pt>
                <c:pt idx="5">
                  <c:v>0.36036036036036034</c:v>
                </c:pt>
                <c:pt idx="6">
                  <c:v>0.43243243243243246</c:v>
                </c:pt>
                <c:pt idx="7">
                  <c:v>0.46846846846846846</c:v>
                </c:pt>
                <c:pt idx="8">
                  <c:v>0.50450450450450446</c:v>
                </c:pt>
                <c:pt idx="9">
                  <c:v>0.59459459459459463</c:v>
                </c:pt>
                <c:pt idx="10">
                  <c:v>0.64864864864864868</c:v>
                </c:pt>
                <c:pt idx="11">
                  <c:v>0.69369369369369371</c:v>
                </c:pt>
                <c:pt idx="12">
                  <c:v>0.72972972972972971</c:v>
                </c:pt>
                <c:pt idx="13">
                  <c:v>0.81981981981981977</c:v>
                </c:pt>
                <c:pt idx="14">
                  <c:v>0.85585585585585588</c:v>
                </c:pt>
                <c:pt idx="15">
                  <c:v>0.91891891891891897</c:v>
                </c:pt>
                <c:pt idx="16">
                  <c:v>0.91891891891891897</c:v>
                </c:pt>
                <c:pt idx="17">
                  <c:v>0.93693693693693691</c:v>
                </c:pt>
                <c:pt idx="18">
                  <c:v>1</c:v>
                </c:pt>
              </c:numCache>
            </c:numRef>
          </c:yVal>
        </c:ser>
        <c:ser>
          <c:idx val="3"/>
          <c:order val="3"/>
          <c:tx>
            <c:v>1 g/L Hakaphos</c:v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kum.Daten!$A$2:$A$20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30</c:v>
                </c:pt>
              </c:numCache>
            </c:numRef>
          </c:xVal>
          <c:yVal>
            <c:numRef>
              <c:f>kum.Daten!$I$2:$I$20</c:f>
              <c:numCache>
                <c:formatCode>General</c:formatCode>
                <c:ptCount val="19"/>
                <c:pt idx="0">
                  <c:v>1.3513513513513514E-2</c:v>
                </c:pt>
                <c:pt idx="1">
                  <c:v>9.45945945945946E-2</c:v>
                </c:pt>
                <c:pt idx="2">
                  <c:v>0.28378378378378377</c:v>
                </c:pt>
                <c:pt idx="3">
                  <c:v>0.45945945945945948</c:v>
                </c:pt>
                <c:pt idx="4">
                  <c:v>0.55405405405405406</c:v>
                </c:pt>
                <c:pt idx="5">
                  <c:v>0.6216216216216216</c:v>
                </c:pt>
                <c:pt idx="6">
                  <c:v>0.64864864864864868</c:v>
                </c:pt>
                <c:pt idx="7">
                  <c:v>0.66216216216216217</c:v>
                </c:pt>
                <c:pt idx="8">
                  <c:v>0.67567567567567566</c:v>
                </c:pt>
                <c:pt idx="9">
                  <c:v>0.70270270270270274</c:v>
                </c:pt>
                <c:pt idx="10">
                  <c:v>0.7432432432432432</c:v>
                </c:pt>
                <c:pt idx="11">
                  <c:v>0.7432432432432432</c:v>
                </c:pt>
                <c:pt idx="12">
                  <c:v>0.7567567567567568</c:v>
                </c:pt>
                <c:pt idx="13">
                  <c:v>0.85135135135135132</c:v>
                </c:pt>
                <c:pt idx="14">
                  <c:v>0.90540540540540537</c:v>
                </c:pt>
                <c:pt idx="15">
                  <c:v>0.93243243243243246</c:v>
                </c:pt>
                <c:pt idx="16">
                  <c:v>0.94594594594594594</c:v>
                </c:pt>
                <c:pt idx="17">
                  <c:v>0.97297297297297303</c:v>
                </c:pt>
                <c:pt idx="18">
                  <c:v>1</c:v>
                </c:pt>
              </c:numCache>
            </c:numRef>
          </c:yVal>
        </c:ser>
        <c:axId val="102492416"/>
        <c:axId val="102494976"/>
      </c:scatterChart>
      <c:valAx>
        <c:axId val="102492416"/>
        <c:scaling>
          <c:orientation val="minMax"/>
          <c:max val="30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Tage</a:t>
                </a:r>
              </a:p>
            </c:rich>
          </c:tx>
          <c:layout/>
        </c:title>
        <c:numFmt formatCode="General" sourceLinked="1"/>
        <c:tickLblPos val="nextTo"/>
        <c:crossAx val="102494976"/>
        <c:crosses val="autoZero"/>
        <c:crossBetween val="midCat"/>
      </c:valAx>
      <c:valAx>
        <c:axId val="102494976"/>
        <c:scaling>
          <c:orientation val="minMax"/>
          <c:max val="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Häufigkeit, kumuliert</a:t>
                </a:r>
              </a:p>
            </c:rich>
          </c:tx>
          <c:layout/>
        </c:title>
        <c:numFmt formatCode="General" sourceLinked="1"/>
        <c:tickLblPos val="nextTo"/>
        <c:crossAx val="102492416"/>
        <c:crosses val="autoZero"/>
        <c:crossBetween val="midCat"/>
      </c:valAx>
    </c:plotArea>
    <c:legend>
      <c:legendPos val="b"/>
      <c:layout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0</xdr:row>
      <xdr:rowOff>171450</xdr:rowOff>
    </xdr:from>
    <xdr:to>
      <xdr:col>17</xdr:col>
      <xdr:colOff>733424</xdr:colOff>
      <xdr:row>22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0898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0.66119</cdr:x>
      <cdr:y>0.63601</cdr:y>
    </cdr:from>
    <cdr:to>
      <cdr:x>0.87231</cdr:x>
      <cdr:y>0.75342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50092" y="3821759"/>
          <a:ext cx="1963797" cy="7055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prozentuale</a:t>
          </a:r>
          <a:r>
            <a:rPr lang="de-DE" sz="1100" baseline="0"/>
            <a:t> Keimung,</a:t>
          </a:r>
        </a:p>
        <a:p xmlns:a="http://schemas.openxmlformats.org/drawingml/2006/main">
          <a:r>
            <a:rPr lang="de-DE" sz="1100" baseline="0"/>
            <a:t>bezogen auf gesamt gekeimte.</a:t>
          </a:r>
        </a:p>
        <a:p xmlns:a="http://schemas.openxmlformats.org/drawingml/2006/main">
          <a:r>
            <a:rPr lang="de-DE" sz="1100" baseline="0"/>
            <a:t>kumuliert.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Q47"/>
  <sheetViews>
    <sheetView topLeftCell="O10" zoomScaleNormal="100" workbookViewId="0">
      <selection activeCell="AA22" sqref="AA22:AA25"/>
    </sheetView>
  </sheetViews>
  <sheetFormatPr baseColWidth="10" defaultRowHeight="15"/>
  <cols>
    <col min="1" max="1" width="3.5703125" style="2" bestFit="1" customWidth="1"/>
    <col min="2" max="2" width="15.42578125" style="1" customWidth="1"/>
    <col min="3" max="3" width="7.5703125" style="2" bestFit="1" customWidth="1"/>
    <col min="4" max="4" width="3.28515625" style="2" customWidth="1"/>
    <col min="5" max="5" width="5.5703125" style="2" bestFit="1" customWidth="1"/>
    <col min="6" max="6" width="3.28515625" style="2" bestFit="1" customWidth="1"/>
    <col min="7" max="7" width="6.5703125" style="2" bestFit="1" customWidth="1"/>
    <col min="8" max="8" width="3.28515625" style="2" bestFit="1" customWidth="1"/>
    <col min="9" max="9" width="6.5703125" style="2" bestFit="1" customWidth="1"/>
    <col min="10" max="10" width="3.28515625" style="2" bestFit="1" customWidth="1"/>
    <col min="11" max="11" width="6.5703125" style="2" bestFit="1" customWidth="1"/>
    <col min="12" max="12" width="3.28515625" style="2" bestFit="1" customWidth="1"/>
    <col min="13" max="13" width="6.5703125" style="2" bestFit="1" customWidth="1"/>
    <col min="14" max="14" width="3.28515625" style="2" bestFit="1" customWidth="1"/>
    <col min="15" max="15" width="6.5703125" style="2" bestFit="1" customWidth="1"/>
    <col min="16" max="16" width="3.28515625" style="2" bestFit="1" customWidth="1"/>
    <col min="17" max="17" width="6.5703125" style="2" bestFit="1" customWidth="1"/>
    <col min="18" max="18" width="3.28515625" style="2" bestFit="1" customWidth="1"/>
    <col min="19" max="19" width="6.5703125" style="2" bestFit="1" customWidth="1"/>
    <col min="20" max="20" width="3.28515625" style="2" bestFit="1" customWidth="1"/>
    <col min="21" max="21" width="6.5703125" style="2" bestFit="1" customWidth="1"/>
    <col min="22" max="22" width="3.28515625" style="2" bestFit="1" customWidth="1"/>
    <col min="23" max="23" width="6.5703125" style="2" bestFit="1" customWidth="1"/>
    <col min="24" max="24" width="3.28515625" style="2" bestFit="1" customWidth="1"/>
    <col min="25" max="25" width="6.5703125" style="2" bestFit="1" customWidth="1"/>
    <col min="26" max="26" width="4" style="2" bestFit="1" customWidth="1"/>
    <col min="27" max="27" width="6.5703125" style="2" bestFit="1" customWidth="1"/>
    <col min="28" max="28" width="4" style="2" bestFit="1" customWidth="1"/>
    <col min="29" max="29" width="6.5703125" style="2" bestFit="1" customWidth="1"/>
    <col min="30" max="30" width="3.28515625" style="2" bestFit="1" customWidth="1"/>
    <col min="31" max="31" width="6.5703125" style="2" bestFit="1" customWidth="1"/>
    <col min="32" max="32" width="3.28515625" style="2" bestFit="1" customWidth="1"/>
    <col min="33" max="33" width="6.5703125" style="2" bestFit="1" customWidth="1"/>
    <col min="34" max="34" width="0.85546875" style="2" customWidth="1"/>
    <col min="35" max="35" width="4" style="2" bestFit="1" customWidth="1"/>
    <col min="36" max="36" width="6.5703125" style="2" bestFit="1" customWidth="1"/>
    <col min="37" max="37" width="4" style="2" bestFit="1" customWidth="1"/>
    <col min="38" max="38" width="6.5703125" style="2" bestFit="1" customWidth="1"/>
    <col min="39" max="39" width="4" style="2" bestFit="1" customWidth="1"/>
    <col min="40" max="40" width="6.5703125" style="2" bestFit="1" customWidth="1"/>
    <col min="41" max="41" width="0.85546875" style="2" customWidth="1"/>
    <col min="42" max="42" width="4" style="2" bestFit="1" customWidth="1"/>
    <col min="43" max="43" width="6.5703125" style="2" bestFit="1" customWidth="1"/>
    <col min="44" max="75" width="6.7109375" style="1" customWidth="1"/>
    <col min="76" max="16384" width="11.42578125" style="1"/>
  </cols>
  <sheetData>
    <row r="1" spans="1:43" ht="16.5" thickBot="1">
      <c r="A1" s="4"/>
      <c r="B1" s="5"/>
      <c r="C1" s="20" t="s">
        <v>11</v>
      </c>
      <c r="D1" s="21">
        <v>4</v>
      </c>
      <c r="E1" s="22" t="s">
        <v>12</v>
      </c>
      <c r="F1" s="23">
        <v>5</v>
      </c>
      <c r="G1" s="24" t="s">
        <v>12</v>
      </c>
      <c r="H1" s="21">
        <v>6</v>
      </c>
      <c r="I1" s="22" t="s">
        <v>12</v>
      </c>
      <c r="J1" s="23">
        <v>7</v>
      </c>
      <c r="K1" s="24" t="s">
        <v>12</v>
      </c>
      <c r="L1" s="21">
        <v>8</v>
      </c>
      <c r="M1" s="22" t="s">
        <v>12</v>
      </c>
      <c r="N1" s="23">
        <v>9</v>
      </c>
      <c r="O1" s="24" t="s">
        <v>12</v>
      </c>
      <c r="P1" s="21">
        <v>10</v>
      </c>
      <c r="Q1" s="22" t="s">
        <v>12</v>
      </c>
      <c r="R1" s="23">
        <v>11</v>
      </c>
      <c r="S1" s="24" t="s">
        <v>12</v>
      </c>
      <c r="T1" s="21">
        <v>12</v>
      </c>
      <c r="U1" s="22" t="s">
        <v>12</v>
      </c>
      <c r="V1" s="21">
        <v>13</v>
      </c>
      <c r="W1" s="22" t="s">
        <v>12</v>
      </c>
      <c r="X1" s="21">
        <v>14</v>
      </c>
      <c r="Y1" s="22" t="s">
        <v>12</v>
      </c>
      <c r="Z1" s="21">
        <v>15</v>
      </c>
      <c r="AA1" s="22" t="s">
        <v>12</v>
      </c>
      <c r="AB1" s="21">
        <v>16</v>
      </c>
      <c r="AC1" s="22" t="s">
        <v>12</v>
      </c>
      <c r="AD1" s="21">
        <v>17</v>
      </c>
      <c r="AE1" s="22" t="s">
        <v>12</v>
      </c>
      <c r="AF1" s="21">
        <v>18</v>
      </c>
      <c r="AG1" s="22" t="s">
        <v>12</v>
      </c>
      <c r="AH1" s="52"/>
      <c r="AI1" s="21">
        <v>22</v>
      </c>
      <c r="AJ1" s="22" t="s">
        <v>12</v>
      </c>
      <c r="AK1" s="21">
        <v>23</v>
      </c>
      <c r="AL1" s="22" t="s">
        <v>12</v>
      </c>
      <c r="AM1" s="21">
        <v>24</v>
      </c>
      <c r="AN1" s="22" t="s">
        <v>12</v>
      </c>
      <c r="AO1" s="52"/>
      <c r="AP1" s="21">
        <v>30</v>
      </c>
      <c r="AQ1" s="22" t="s">
        <v>12</v>
      </c>
    </row>
    <row r="2" spans="1:43" ht="16.5" thickTop="1">
      <c r="A2" s="4" t="s">
        <v>2</v>
      </c>
      <c r="B2" s="5" t="s">
        <v>4</v>
      </c>
      <c r="C2" s="15">
        <v>60</v>
      </c>
      <c r="D2" s="16"/>
      <c r="E2" s="17">
        <f>D2/60</f>
        <v>0</v>
      </c>
      <c r="F2" s="18"/>
      <c r="G2" s="19">
        <f>F2/60</f>
        <v>0</v>
      </c>
      <c r="H2" s="16"/>
      <c r="I2" s="17">
        <f>H2/60</f>
        <v>0</v>
      </c>
      <c r="J2" s="18"/>
      <c r="K2" s="19">
        <f>J2/60</f>
        <v>0</v>
      </c>
      <c r="L2" s="16"/>
      <c r="M2" s="17">
        <f>L2/60</f>
        <v>0</v>
      </c>
      <c r="N2" s="18">
        <v>1</v>
      </c>
      <c r="O2" s="19">
        <f>N2/60</f>
        <v>1.6666666666666666E-2</v>
      </c>
      <c r="P2" s="16">
        <v>1</v>
      </c>
      <c r="Q2" s="17">
        <f>P2/60</f>
        <v>1.6666666666666666E-2</v>
      </c>
      <c r="R2" s="18">
        <v>1</v>
      </c>
      <c r="S2" s="19">
        <f>R2/60</f>
        <v>1.6666666666666666E-2</v>
      </c>
      <c r="T2" s="16">
        <v>4</v>
      </c>
      <c r="U2" s="17">
        <f>T2/60</f>
        <v>6.6666666666666666E-2</v>
      </c>
      <c r="V2" s="16">
        <v>4</v>
      </c>
      <c r="W2" s="17">
        <f>V2/60</f>
        <v>6.6666666666666666E-2</v>
      </c>
      <c r="X2" s="16">
        <v>4</v>
      </c>
      <c r="Y2" s="17">
        <f>X2/60</f>
        <v>6.6666666666666666E-2</v>
      </c>
      <c r="Z2" s="16">
        <v>4</v>
      </c>
      <c r="AA2" s="17">
        <f>Z2/60</f>
        <v>6.6666666666666666E-2</v>
      </c>
      <c r="AB2" s="16">
        <v>5</v>
      </c>
      <c r="AC2" s="17">
        <f>AB2/60</f>
        <v>8.3333333333333329E-2</v>
      </c>
      <c r="AD2" s="16">
        <v>6</v>
      </c>
      <c r="AE2" s="17">
        <f>AD2/60</f>
        <v>0.1</v>
      </c>
      <c r="AF2" s="16">
        <v>7</v>
      </c>
      <c r="AG2" s="17">
        <f>AF2/60</f>
        <v>0.11666666666666667</v>
      </c>
      <c r="AH2" s="53"/>
      <c r="AI2" s="16">
        <v>9</v>
      </c>
      <c r="AJ2" s="17">
        <f>AI2/60</f>
        <v>0.15</v>
      </c>
      <c r="AK2" s="16">
        <v>9</v>
      </c>
      <c r="AL2" s="17">
        <f>AK2/60</f>
        <v>0.15</v>
      </c>
      <c r="AM2" s="16">
        <v>9</v>
      </c>
      <c r="AN2" s="17">
        <f>AM2/60</f>
        <v>0.15</v>
      </c>
      <c r="AO2" s="53"/>
      <c r="AP2" s="16">
        <v>9</v>
      </c>
      <c r="AQ2" s="17">
        <f>AP2/60</f>
        <v>0.15</v>
      </c>
    </row>
    <row r="3" spans="1:43" ht="15.75">
      <c r="A3" s="25"/>
      <c r="B3" s="5" t="s">
        <v>0</v>
      </c>
      <c r="C3" s="7">
        <v>60</v>
      </c>
      <c r="D3" s="11"/>
      <c r="E3" s="12">
        <f>D3/60</f>
        <v>0</v>
      </c>
      <c r="F3" s="9"/>
      <c r="G3" s="14">
        <f>F3/60</f>
        <v>0</v>
      </c>
      <c r="H3" s="11"/>
      <c r="I3" s="12">
        <f>H3/60</f>
        <v>0</v>
      </c>
      <c r="J3" s="9"/>
      <c r="K3" s="14">
        <f>J3/60</f>
        <v>0</v>
      </c>
      <c r="L3" s="11">
        <v>1</v>
      </c>
      <c r="M3" s="12">
        <f>L3/60</f>
        <v>1.6666666666666666E-2</v>
      </c>
      <c r="N3" s="9">
        <v>2</v>
      </c>
      <c r="O3" s="14">
        <f>N3/60</f>
        <v>3.3333333333333333E-2</v>
      </c>
      <c r="P3" s="11">
        <v>2</v>
      </c>
      <c r="Q3" s="12">
        <f>P3/60</f>
        <v>3.3333333333333333E-2</v>
      </c>
      <c r="R3" s="9">
        <v>3</v>
      </c>
      <c r="S3" s="14">
        <f>R3/60</f>
        <v>0.05</v>
      </c>
      <c r="T3" s="11">
        <v>4</v>
      </c>
      <c r="U3" s="12">
        <f>T3/60</f>
        <v>6.6666666666666666E-2</v>
      </c>
      <c r="V3" s="11">
        <v>5</v>
      </c>
      <c r="W3" s="12">
        <f>V3/60</f>
        <v>8.3333333333333329E-2</v>
      </c>
      <c r="X3" s="11">
        <v>5</v>
      </c>
      <c r="Y3" s="12">
        <f>X3/60</f>
        <v>8.3333333333333329E-2</v>
      </c>
      <c r="Z3" s="11">
        <v>5</v>
      </c>
      <c r="AA3" s="12">
        <f>Z3/60</f>
        <v>8.3333333333333329E-2</v>
      </c>
      <c r="AB3" s="11">
        <v>5</v>
      </c>
      <c r="AC3" s="12">
        <f>AB3/60</f>
        <v>8.3333333333333329E-2</v>
      </c>
      <c r="AD3" s="11">
        <v>5</v>
      </c>
      <c r="AE3" s="12">
        <f>AD3/60</f>
        <v>8.3333333333333329E-2</v>
      </c>
      <c r="AF3" s="11">
        <v>9</v>
      </c>
      <c r="AG3" s="12">
        <f>AF3/60</f>
        <v>0.15</v>
      </c>
      <c r="AH3" s="54"/>
      <c r="AI3" s="11">
        <v>9</v>
      </c>
      <c r="AJ3" s="12">
        <f>AI3/60</f>
        <v>0.15</v>
      </c>
      <c r="AK3" s="11">
        <v>9</v>
      </c>
      <c r="AL3" s="12">
        <f>AK3/60</f>
        <v>0.15</v>
      </c>
      <c r="AM3" s="11">
        <v>9</v>
      </c>
      <c r="AN3" s="12">
        <f>AM3/60</f>
        <v>0.15</v>
      </c>
      <c r="AO3" s="54"/>
      <c r="AP3" s="11">
        <v>9</v>
      </c>
      <c r="AQ3" s="12">
        <f>AP3/60</f>
        <v>0.15</v>
      </c>
    </row>
    <row r="4" spans="1:43" ht="15.75">
      <c r="A4" s="4"/>
      <c r="B4" s="5" t="s">
        <v>1</v>
      </c>
      <c r="C4" s="7">
        <v>60</v>
      </c>
      <c r="D4" s="11"/>
      <c r="E4" s="12">
        <f>D4/60</f>
        <v>0</v>
      </c>
      <c r="F4" s="9"/>
      <c r="G4" s="14">
        <f>F4/60</f>
        <v>0</v>
      </c>
      <c r="H4" s="11"/>
      <c r="I4" s="12">
        <f>H4/60</f>
        <v>0</v>
      </c>
      <c r="J4" s="9"/>
      <c r="K4" s="14">
        <f>J4/60</f>
        <v>0</v>
      </c>
      <c r="L4" s="11"/>
      <c r="M4" s="12">
        <f>L4/60</f>
        <v>0</v>
      </c>
      <c r="N4" s="9">
        <v>1</v>
      </c>
      <c r="O4" s="14">
        <f>N4/60</f>
        <v>1.6666666666666666E-2</v>
      </c>
      <c r="P4" s="11">
        <v>4</v>
      </c>
      <c r="Q4" s="12">
        <f>P4/60</f>
        <v>6.6666666666666666E-2</v>
      </c>
      <c r="R4" s="9">
        <v>10</v>
      </c>
      <c r="S4" s="14">
        <f>R4/60</f>
        <v>0.16666666666666666</v>
      </c>
      <c r="T4" s="11">
        <v>11</v>
      </c>
      <c r="U4" s="12">
        <f>T4/60</f>
        <v>0.18333333333333332</v>
      </c>
      <c r="V4" s="11">
        <v>14</v>
      </c>
      <c r="W4" s="12">
        <f>V4/60</f>
        <v>0.23333333333333334</v>
      </c>
      <c r="X4" s="11">
        <v>14</v>
      </c>
      <c r="Y4" s="12">
        <f>X4/60</f>
        <v>0.23333333333333334</v>
      </c>
      <c r="Z4" s="11">
        <v>14</v>
      </c>
      <c r="AA4" s="12">
        <f>Z4/60</f>
        <v>0.23333333333333334</v>
      </c>
      <c r="AB4" s="11">
        <v>16</v>
      </c>
      <c r="AC4" s="12">
        <f>AB4/60</f>
        <v>0.26666666666666666</v>
      </c>
      <c r="AD4" s="11">
        <v>17</v>
      </c>
      <c r="AE4" s="12">
        <f>AD4/60</f>
        <v>0.28333333333333333</v>
      </c>
      <c r="AF4" s="11">
        <v>18</v>
      </c>
      <c r="AG4" s="12">
        <f>AF4/60</f>
        <v>0.3</v>
      </c>
      <c r="AH4" s="54"/>
      <c r="AI4" s="11">
        <v>18</v>
      </c>
      <c r="AJ4" s="12">
        <f>AI4/60</f>
        <v>0.3</v>
      </c>
      <c r="AK4" s="11">
        <v>18</v>
      </c>
      <c r="AL4" s="12">
        <f>AK4/60</f>
        <v>0.3</v>
      </c>
      <c r="AM4" s="11">
        <v>18</v>
      </c>
      <c r="AN4" s="12">
        <f>AM4/60</f>
        <v>0.3</v>
      </c>
      <c r="AO4" s="54"/>
      <c r="AP4" s="11">
        <v>18</v>
      </c>
      <c r="AQ4" s="12">
        <f>AP4/60</f>
        <v>0.3</v>
      </c>
    </row>
    <row r="5" spans="1:43" ht="16.5" thickBot="1">
      <c r="A5" s="26"/>
      <c r="B5" s="27" t="s">
        <v>3</v>
      </c>
      <c r="C5" s="28">
        <v>60</v>
      </c>
      <c r="D5" s="29"/>
      <c r="E5" s="30">
        <f>D5/60</f>
        <v>0</v>
      </c>
      <c r="F5" s="31"/>
      <c r="G5" s="32">
        <f>F5/60</f>
        <v>0</v>
      </c>
      <c r="H5" s="29"/>
      <c r="I5" s="30">
        <f>H5/60</f>
        <v>0</v>
      </c>
      <c r="J5" s="31"/>
      <c r="K5" s="32">
        <f>J5/60</f>
        <v>0</v>
      </c>
      <c r="L5" s="29"/>
      <c r="M5" s="30">
        <f>L5/60</f>
        <v>0</v>
      </c>
      <c r="N5" s="31"/>
      <c r="O5" s="32">
        <f>N5/60</f>
        <v>0</v>
      </c>
      <c r="P5" s="29">
        <v>1</v>
      </c>
      <c r="Q5" s="30">
        <f>P5/60</f>
        <v>1.6666666666666666E-2</v>
      </c>
      <c r="R5" s="31">
        <v>1</v>
      </c>
      <c r="S5" s="32">
        <f>R5/60</f>
        <v>1.6666666666666666E-2</v>
      </c>
      <c r="T5" s="29">
        <v>0</v>
      </c>
      <c r="U5" s="30">
        <f>T5/60</f>
        <v>0</v>
      </c>
      <c r="V5" s="29"/>
      <c r="W5" s="30">
        <f>V5/60</f>
        <v>0</v>
      </c>
      <c r="X5" s="29"/>
      <c r="Y5" s="30">
        <f>X5/60</f>
        <v>0</v>
      </c>
      <c r="Z5" s="29"/>
      <c r="AA5" s="30">
        <f>Z5/60</f>
        <v>0</v>
      </c>
      <c r="AB5" s="29"/>
      <c r="AC5" s="30">
        <f>AB5/60</f>
        <v>0</v>
      </c>
      <c r="AD5" s="29"/>
      <c r="AE5" s="30">
        <f>AD5/60</f>
        <v>0</v>
      </c>
      <c r="AF5" s="29"/>
      <c r="AG5" s="30">
        <f>AF5/60</f>
        <v>0</v>
      </c>
      <c r="AH5" s="55"/>
      <c r="AI5" s="29">
        <v>1</v>
      </c>
      <c r="AJ5" s="30">
        <f>AI5/60</f>
        <v>1.6666666666666666E-2</v>
      </c>
      <c r="AK5" s="29">
        <v>1</v>
      </c>
      <c r="AL5" s="30">
        <f>AK5/60</f>
        <v>1.6666666666666666E-2</v>
      </c>
      <c r="AM5" s="29">
        <v>1</v>
      </c>
      <c r="AN5" s="30">
        <f>AM5/60</f>
        <v>1.6666666666666666E-2</v>
      </c>
      <c r="AO5" s="55"/>
      <c r="AP5" s="29">
        <v>1</v>
      </c>
      <c r="AQ5" s="30">
        <f>AP5/60</f>
        <v>1.6666666666666666E-2</v>
      </c>
    </row>
    <row r="6" spans="1:43" s="40" customFormat="1" ht="15.75">
      <c r="A6" s="33" t="s">
        <v>5</v>
      </c>
      <c r="B6" s="34" t="s">
        <v>4</v>
      </c>
      <c r="C6" s="35">
        <v>80</v>
      </c>
      <c r="D6" s="36">
        <v>1</v>
      </c>
      <c r="E6" s="37">
        <f>D6/80</f>
        <v>1.2500000000000001E-2</v>
      </c>
      <c r="F6" s="38">
        <v>11</v>
      </c>
      <c r="G6" s="39">
        <f>F6/80</f>
        <v>0.13750000000000001</v>
      </c>
      <c r="H6" s="36">
        <v>28</v>
      </c>
      <c r="I6" s="37">
        <f>H6/80</f>
        <v>0.35</v>
      </c>
      <c r="J6" s="38">
        <v>40</v>
      </c>
      <c r="K6" s="39">
        <f>J6/80</f>
        <v>0.5</v>
      </c>
      <c r="L6" s="36">
        <v>45</v>
      </c>
      <c r="M6" s="37">
        <f>L6/80</f>
        <v>0.5625</v>
      </c>
      <c r="N6" s="38">
        <v>54</v>
      </c>
      <c r="O6" s="39">
        <f>N6/80</f>
        <v>0.67500000000000004</v>
      </c>
      <c r="P6" s="36">
        <v>54</v>
      </c>
      <c r="Q6" s="37">
        <f>P6/80</f>
        <v>0.67500000000000004</v>
      </c>
      <c r="R6" s="38">
        <v>55</v>
      </c>
      <c r="S6" s="39">
        <f>R6/80</f>
        <v>0.6875</v>
      </c>
      <c r="T6" s="36">
        <v>55</v>
      </c>
      <c r="U6" s="37">
        <f>T6/80</f>
        <v>0.6875</v>
      </c>
      <c r="V6" s="36">
        <v>56</v>
      </c>
      <c r="W6" s="37">
        <f>V6/80</f>
        <v>0.7</v>
      </c>
      <c r="X6" s="36">
        <v>56</v>
      </c>
      <c r="Y6" s="37">
        <f>X6/80</f>
        <v>0.7</v>
      </c>
      <c r="Z6" s="36">
        <v>57</v>
      </c>
      <c r="AA6" s="37">
        <f>Z6/80</f>
        <v>0.71250000000000002</v>
      </c>
      <c r="AB6" s="36">
        <v>57</v>
      </c>
      <c r="AC6" s="37">
        <f>AB6/80</f>
        <v>0.71250000000000002</v>
      </c>
      <c r="AD6" s="36">
        <v>58</v>
      </c>
      <c r="AE6" s="37">
        <f>AD6/80</f>
        <v>0.72499999999999998</v>
      </c>
      <c r="AF6" s="36">
        <v>59</v>
      </c>
      <c r="AG6" s="37">
        <f>AF6/80</f>
        <v>0.73750000000000004</v>
      </c>
      <c r="AH6" s="56"/>
      <c r="AI6" s="36">
        <v>59</v>
      </c>
      <c r="AJ6" s="37">
        <f>AI6/80</f>
        <v>0.73750000000000004</v>
      </c>
      <c r="AK6" s="36">
        <v>60</v>
      </c>
      <c r="AL6" s="37">
        <f>AK6/80</f>
        <v>0.75</v>
      </c>
      <c r="AM6" s="36">
        <v>60</v>
      </c>
      <c r="AN6" s="37">
        <f>AM6/80</f>
        <v>0.75</v>
      </c>
      <c r="AO6" s="56"/>
      <c r="AP6" s="36">
        <v>60</v>
      </c>
      <c r="AQ6" s="37">
        <f>AP6/80</f>
        <v>0.75</v>
      </c>
    </row>
    <row r="7" spans="1:43" ht="15.75">
      <c r="A7" s="4"/>
      <c r="B7" s="5" t="s">
        <v>0</v>
      </c>
      <c r="C7" s="7">
        <v>80</v>
      </c>
      <c r="D7" s="11"/>
      <c r="E7" s="12">
        <f>D7/80</f>
        <v>0</v>
      </c>
      <c r="F7" s="9">
        <v>10</v>
      </c>
      <c r="G7" s="14">
        <f>F7/80</f>
        <v>0.125</v>
      </c>
      <c r="H7" s="11">
        <v>27</v>
      </c>
      <c r="I7" s="12">
        <f>H7/80</f>
        <v>0.33750000000000002</v>
      </c>
      <c r="J7" s="9">
        <v>34</v>
      </c>
      <c r="K7" s="14">
        <f>J7/80</f>
        <v>0.42499999999999999</v>
      </c>
      <c r="L7" s="11">
        <v>36</v>
      </c>
      <c r="M7" s="12">
        <f>L7/80</f>
        <v>0.45</v>
      </c>
      <c r="N7" s="9">
        <v>37</v>
      </c>
      <c r="O7" s="14">
        <f>N7/80</f>
        <v>0.46250000000000002</v>
      </c>
      <c r="P7" s="11">
        <v>44</v>
      </c>
      <c r="Q7" s="12">
        <f>P7/80</f>
        <v>0.55000000000000004</v>
      </c>
      <c r="R7" s="9">
        <v>44</v>
      </c>
      <c r="S7" s="14">
        <f>R7/80</f>
        <v>0.55000000000000004</v>
      </c>
      <c r="T7" s="11">
        <v>45</v>
      </c>
      <c r="U7" s="12">
        <f>T7/80</f>
        <v>0.5625</v>
      </c>
      <c r="V7" s="11">
        <v>45</v>
      </c>
      <c r="W7" s="12">
        <f>V7/80</f>
        <v>0.5625</v>
      </c>
      <c r="X7" s="11">
        <v>46</v>
      </c>
      <c r="Y7" s="12">
        <f>X7/80</f>
        <v>0.57499999999999996</v>
      </c>
      <c r="Z7" s="11">
        <v>46</v>
      </c>
      <c r="AA7" s="12">
        <f>Z7/80</f>
        <v>0.57499999999999996</v>
      </c>
      <c r="AB7" s="11">
        <v>46</v>
      </c>
      <c r="AC7" s="12">
        <f>AB7/80</f>
        <v>0.57499999999999996</v>
      </c>
      <c r="AD7" s="11">
        <v>46</v>
      </c>
      <c r="AE7" s="12">
        <f>AD7/80</f>
        <v>0.57499999999999996</v>
      </c>
      <c r="AF7" s="11">
        <v>46</v>
      </c>
      <c r="AG7" s="12">
        <f>AF7/80</f>
        <v>0.57499999999999996</v>
      </c>
      <c r="AH7" s="54"/>
      <c r="AI7" s="11">
        <v>47</v>
      </c>
      <c r="AJ7" s="12">
        <f>AI7/80</f>
        <v>0.58750000000000002</v>
      </c>
      <c r="AK7" s="11">
        <v>47</v>
      </c>
      <c r="AL7" s="12">
        <f>AK7/80</f>
        <v>0.58750000000000002</v>
      </c>
      <c r="AM7" s="11">
        <v>47</v>
      </c>
      <c r="AN7" s="12">
        <f>AM7/80</f>
        <v>0.58750000000000002</v>
      </c>
      <c r="AO7" s="54"/>
      <c r="AP7" s="11">
        <v>47</v>
      </c>
      <c r="AQ7" s="12">
        <f>AP7/80</f>
        <v>0.58750000000000002</v>
      </c>
    </row>
    <row r="8" spans="1:43" ht="15.75">
      <c r="A8" s="4"/>
      <c r="B8" s="5" t="s">
        <v>1</v>
      </c>
      <c r="C8" s="7">
        <v>80</v>
      </c>
      <c r="D8" s="11"/>
      <c r="E8" s="12">
        <f>D8/80</f>
        <v>0</v>
      </c>
      <c r="F8" s="9">
        <v>5</v>
      </c>
      <c r="G8" s="14">
        <f>F8/80</f>
        <v>6.25E-2</v>
      </c>
      <c r="H8" s="11">
        <v>14</v>
      </c>
      <c r="I8" s="12">
        <f>H8/80</f>
        <v>0.17499999999999999</v>
      </c>
      <c r="J8" s="9">
        <v>28</v>
      </c>
      <c r="K8" s="14">
        <f>J8/80</f>
        <v>0.35</v>
      </c>
      <c r="L8" s="11">
        <v>36</v>
      </c>
      <c r="M8" s="12">
        <f>L8/80</f>
        <v>0.45</v>
      </c>
      <c r="N8" s="9">
        <v>39</v>
      </c>
      <c r="O8" s="14">
        <f>N8/80</f>
        <v>0.48749999999999999</v>
      </c>
      <c r="P8" s="11">
        <v>42</v>
      </c>
      <c r="Q8" s="12">
        <f>P8/80</f>
        <v>0.52500000000000002</v>
      </c>
      <c r="R8" s="9">
        <v>44</v>
      </c>
      <c r="S8" s="14">
        <f>R8/80</f>
        <v>0.55000000000000004</v>
      </c>
      <c r="T8" s="11">
        <v>44</v>
      </c>
      <c r="U8" s="12">
        <f>T8/80</f>
        <v>0.55000000000000004</v>
      </c>
      <c r="V8" s="11">
        <v>45</v>
      </c>
      <c r="W8" s="12">
        <f>V8/80</f>
        <v>0.5625</v>
      </c>
      <c r="X8" s="11">
        <v>46</v>
      </c>
      <c r="Y8" s="12">
        <f>X8/80</f>
        <v>0.57499999999999996</v>
      </c>
      <c r="Z8" s="11">
        <v>46</v>
      </c>
      <c r="AA8" s="12">
        <f>Z8/80</f>
        <v>0.57499999999999996</v>
      </c>
      <c r="AB8" s="11">
        <v>47</v>
      </c>
      <c r="AC8" s="12">
        <f>AB8/80</f>
        <v>0.58750000000000002</v>
      </c>
      <c r="AD8" s="11">
        <v>49</v>
      </c>
      <c r="AE8" s="12">
        <f>AD8/80</f>
        <v>0.61250000000000004</v>
      </c>
      <c r="AF8" s="11">
        <v>49</v>
      </c>
      <c r="AG8" s="12">
        <f>AF8/80</f>
        <v>0.61250000000000004</v>
      </c>
      <c r="AH8" s="54"/>
      <c r="AI8" s="11">
        <v>51</v>
      </c>
      <c r="AJ8" s="12">
        <f>AI8/80</f>
        <v>0.63749999999999996</v>
      </c>
      <c r="AK8" s="11">
        <v>51</v>
      </c>
      <c r="AL8" s="12">
        <f>AK8/80</f>
        <v>0.63749999999999996</v>
      </c>
      <c r="AM8" s="11">
        <v>51</v>
      </c>
      <c r="AN8" s="12">
        <f>AM8/80</f>
        <v>0.63749999999999996</v>
      </c>
      <c r="AO8" s="54"/>
      <c r="AP8" s="11">
        <v>51</v>
      </c>
      <c r="AQ8" s="12">
        <f>AP8/80</f>
        <v>0.63749999999999996</v>
      </c>
    </row>
    <row r="9" spans="1:43" ht="16.5" thickBot="1">
      <c r="A9" s="26"/>
      <c r="B9" s="27" t="s">
        <v>3</v>
      </c>
      <c r="C9" s="28">
        <v>80</v>
      </c>
      <c r="D9" s="29">
        <v>1</v>
      </c>
      <c r="E9" s="30">
        <f>D9/80</f>
        <v>1.2500000000000001E-2</v>
      </c>
      <c r="F9" s="31">
        <v>7</v>
      </c>
      <c r="G9" s="32">
        <f>F9/80</f>
        <v>8.7499999999999994E-2</v>
      </c>
      <c r="H9" s="29">
        <v>21</v>
      </c>
      <c r="I9" s="30">
        <f>H9/80</f>
        <v>0.26250000000000001</v>
      </c>
      <c r="J9" s="31">
        <v>34</v>
      </c>
      <c r="K9" s="32">
        <f>J9/80</f>
        <v>0.42499999999999999</v>
      </c>
      <c r="L9" s="29">
        <v>41</v>
      </c>
      <c r="M9" s="30">
        <f>L9/80</f>
        <v>0.51249999999999996</v>
      </c>
      <c r="N9" s="31">
        <v>44</v>
      </c>
      <c r="O9" s="32">
        <f>N9/80</f>
        <v>0.55000000000000004</v>
      </c>
      <c r="P9" s="29">
        <v>45</v>
      </c>
      <c r="Q9" s="30">
        <f>P9/80</f>
        <v>0.5625</v>
      </c>
      <c r="R9" s="31">
        <v>46</v>
      </c>
      <c r="S9" s="32">
        <f>R9/80</f>
        <v>0.57499999999999996</v>
      </c>
      <c r="T9" s="29">
        <v>48</v>
      </c>
      <c r="U9" s="30">
        <f>T9/80</f>
        <v>0.6</v>
      </c>
      <c r="V9" s="29">
        <v>48</v>
      </c>
      <c r="W9" s="30">
        <f>V9/80</f>
        <v>0.6</v>
      </c>
      <c r="X9" s="29">
        <v>50</v>
      </c>
      <c r="Y9" s="30">
        <f>X9/80</f>
        <v>0.625</v>
      </c>
      <c r="Z9" s="29">
        <v>50</v>
      </c>
      <c r="AA9" s="30">
        <f>Z9/80</f>
        <v>0.625</v>
      </c>
      <c r="AB9" s="29">
        <v>50</v>
      </c>
      <c r="AC9" s="30">
        <f>AB9/80</f>
        <v>0.625</v>
      </c>
      <c r="AD9" s="29">
        <v>56</v>
      </c>
      <c r="AE9" s="30">
        <f>AD9/80</f>
        <v>0.7</v>
      </c>
      <c r="AF9" s="29">
        <v>58</v>
      </c>
      <c r="AG9" s="30">
        <f>AF9/80</f>
        <v>0.72499999999999998</v>
      </c>
      <c r="AH9" s="55"/>
      <c r="AI9" s="29">
        <v>58</v>
      </c>
      <c r="AJ9" s="30">
        <f>AI9/80</f>
        <v>0.72499999999999998</v>
      </c>
      <c r="AK9" s="29">
        <v>59</v>
      </c>
      <c r="AL9" s="30">
        <f>AK9/80</f>
        <v>0.73750000000000004</v>
      </c>
      <c r="AM9" s="29">
        <v>60</v>
      </c>
      <c r="AN9" s="30">
        <f>AM9/80</f>
        <v>0.75</v>
      </c>
      <c r="AO9" s="55"/>
      <c r="AP9" s="29">
        <v>60</v>
      </c>
      <c r="AQ9" s="30">
        <f>AP9/80</f>
        <v>0.75</v>
      </c>
    </row>
    <row r="10" spans="1:43" s="40" customFormat="1" ht="15.75">
      <c r="A10" s="33" t="s">
        <v>6</v>
      </c>
      <c r="B10" s="34" t="s">
        <v>4</v>
      </c>
      <c r="C10" s="35">
        <v>100</v>
      </c>
      <c r="D10" s="36"/>
      <c r="E10" s="37">
        <f>D10/100</f>
        <v>0</v>
      </c>
      <c r="F10" s="38"/>
      <c r="G10" s="39">
        <f>F10/100</f>
        <v>0</v>
      </c>
      <c r="H10" s="36"/>
      <c r="I10" s="37">
        <f>H10/100</f>
        <v>0</v>
      </c>
      <c r="J10" s="38"/>
      <c r="K10" s="39">
        <f>J10/100</f>
        <v>0</v>
      </c>
      <c r="L10" s="36"/>
      <c r="M10" s="37">
        <f>L10/100</f>
        <v>0</v>
      </c>
      <c r="N10" s="38"/>
      <c r="O10" s="39">
        <f>N10/100</f>
        <v>0</v>
      </c>
      <c r="P10" s="36"/>
      <c r="Q10" s="37">
        <f>P10/100</f>
        <v>0</v>
      </c>
      <c r="R10" s="38">
        <v>1</v>
      </c>
      <c r="S10" s="39">
        <f>R10/100</f>
        <v>0.01</v>
      </c>
      <c r="T10" s="36">
        <v>2</v>
      </c>
      <c r="U10" s="37">
        <f>T10/100</f>
        <v>0.02</v>
      </c>
      <c r="V10" s="36">
        <v>5</v>
      </c>
      <c r="W10" s="37">
        <f>V10/100</f>
        <v>0.05</v>
      </c>
      <c r="X10" s="36">
        <v>6</v>
      </c>
      <c r="Y10" s="37">
        <f>X10/100</f>
        <v>0.06</v>
      </c>
      <c r="Z10" s="36">
        <v>8</v>
      </c>
      <c r="AA10" s="37">
        <f>Z10/100</f>
        <v>0.08</v>
      </c>
      <c r="AB10" s="36">
        <v>9</v>
      </c>
      <c r="AC10" s="37">
        <f>AB10/100</f>
        <v>0.09</v>
      </c>
      <c r="AD10" s="36">
        <v>12</v>
      </c>
      <c r="AE10" s="37">
        <f>AD10/100</f>
        <v>0.12</v>
      </c>
      <c r="AF10" s="36">
        <v>15</v>
      </c>
      <c r="AG10" s="37">
        <f>AF10/100</f>
        <v>0.15</v>
      </c>
      <c r="AH10" s="56"/>
      <c r="AI10" s="36">
        <v>19</v>
      </c>
      <c r="AJ10" s="37">
        <f>AI10/100</f>
        <v>0.19</v>
      </c>
      <c r="AK10" s="36">
        <v>19</v>
      </c>
      <c r="AL10" s="37">
        <f>AK10/100</f>
        <v>0.19</v>
      </c>
      <c r="AM10" s="36">
        <v>19</v>
      </c>
      <c r="AN10" s="37">
        <f>AM10/100</f>
        <v>0.19</v>
      </c>
      <c r="AO10" s="56"/>
      <c r="AP10" s="36">
        <v>21</v>
      </c>
      <c r="AQ10" s="37">
        <f>AP10/100</f>
        <v>0.21</v>
      </c>
    </row>
    <row r="11" spans="1:43" ht="15.75">
      <c r="A11" s="4"/>
      <c r="B11" s="5" t="s">
        <v>0</v>
      </c>
      <c r="C11" s="7">
        <v>100</v>
      </c>
      <c r="D11" s="11"/>
      <c r="E11" s="12">
        <f>D11/100</f>
        <v>0</v>
      </c>
      <c r="F11" s="9"/>
      <c r="G11" s="14">
        <f>F11/100</f>
        <v>0</v>
      </c>
      <c r="H11" s="11"/>
      <c r="I11" s="12">
        <f>H11/100</f>
        <v>0</v>
      </c>
      <c r="J11" s="9"/>
      <c r="K11" s="14">
        <f>J11/100</f>
        <v>0</v>
      </c>
      <c r="L11" s="11"/>
      <c r="M11" s="12">
        <f>L11/100</f>
        <v>0</v>
      </c>
      <c r="N11" s="9"/>
      <c r="O11" s="14">
        <f>N11/100</f>
        <v>0</v>
      </c>
      <c r="P11" s="11"/>
      <c r="Q11" s="12">
        <f>P11/100</f>
        <v>0</v>
      </c>
      <c r="R11" s="9"/>
      <c r="S11" s="14">
        <f>R11/100</f>
        <v>0</v>
      </c>
      <c r="T11" s="11"/>
      <c r="U11" s="12">
        <f>T11/100</f>
        <v>0</v>
      </c>
      <c r="V11" s="11">
        <v>1</v>
      </c>
      <c r="W11" s="12">
        <f>V11/100</f>
        <v>0.01</v>
      </c>
      <c r="X11" s="11">
        <v>2</v>
      </c>
      <c r="Y11" s="12">
        <f>X11/100</f>
        <v>0.02</v>
      </c>
      <c r="Z11" s="11">
        <v>2</v>
      </c>
      <c r="AA11" s="12">
        <f>Z11/100</f>
        <v>0.02</v>
      </c>
      <c r="AB11" s="11">
        <v>3</v>
      </c>
      <c r="AC11" s="12">
        <f>AB11/100</f>
        <v>0.03</v>
      </c>
      <c r="AD11" s="11">
        <v>4</v>
      </c>
      <c r="AE11" s="12">
        <f>AD11/100</f>
        <v>0.04</v>
      </c>
      <c r="AF11" s="11">
        <v>7</v>
      </c>
      <c r="AG11" s="12">
        <f>AF11/100</f>
        <v>7.0000000000000007E-2</v>
      </c>
      <c r="AH11" s="54"/>
      <c r="AI11" s="11">
        <v>8</v>
      </c>
      <c r="AJ11" s="12">
        <f>AI11/100</f>
        <v>0.08</v>
      </c>
      <c r="AK11" s="11">
        <v>12</v>
      </c>
      <c r="AL11" s="12">
        <f>AK11/100</f>
        <v>0.12</v>
      </c>
      <c r="AM11" s="11">
        <v>12</v>
      </c>
      <c r="AN11" s="12">
        <f>AM11/100</f>
        <v>0.12</v>
      </c>
      <c r="AO11" s="54"/>
      <c r="AP11" s="11">
        <v>15</v>
      </c>
      <c r="AQ11" s="12">
        <f>AP11/100</f>
        <v>0.15</v>
      </c>
    </row>
    <row r="12" spans="1:43" ht="15.75">
      <c r="A12" s="4"/>
      <c r="B12" s="5" t="s">
        <v>1</v>
      </c>
      <c r="C12" s="7">
        <v>100</v>
      </c>
      <c r="D12" s="11"/>
      <c r="E12" s="12">
        <f>D12/100</f>
        <v>0</v>
      </c>
      <c r="F12" s="9"/>
      <c r="G12" s="14">
        <f>F12/100</f>
        <v>0</v>
      </c>
      <c r="H12" s="11"/>
      <c r="I12" s="12">
        <f>H12/100</f>
        <v>0</v>
      </c>
      <c r="J12" s="9"/>
      <c r="K12" s="14">
        <f>J12/100</f>
        <v>0</v>
      </c>
      <c r="L12" s="11"/>
      <c r="M12" s="12">
        <f>L12/100</f>
        <v>0</v>
      </c>
      <c r="N12" s="9"/>
      <c r="O12" s="14">
        <f>N12/100</f>
        <v>0</v>
      </c>
      <c r="P12" s="11"/>
      <c r="Q12" s="12">
        <f>P12/100</f>
        <v>0</v>
      </c>
      <c r="R12" s="9"/>
      <c r="S12" s="14">
        <f>R12/100</f>
        <v>0</v>
      </c>
      <c r="T12" s="11">
        <v>2</v>
      </c>
      <c r="U12" s="12">
        <f>T12/100</f>
        <v>0.02</v>
      </c>
      <c r="V12" s="11">
        <v>2</v>
      </c>
      <c r="W12" s="12">
        <f>V12/100</f>
        <v>0.02</v>
      </c>
      <c r="X12" s="11">
        <v>2</v>
      </c>
      <c r="Y12" s="12">
        <f>X12/100</f>
        <v>0.02</v>
      </c>
      <c r="Z12" s="11">
        <v>4</v>
      </c>
      <c r="AA12" s="12">
        <f>Z12/100</f>
        <v>0.04</v>
      </c>
      <c r="AB12" s="11">
        <v>4</v>
      </c>
      <c r="AC12" s="12">
        <f>AB12/100</f>
        <v>0.04</v>
      </c>
      <c r="AD12" s="11">
        <v>5</v>
      </c>
      <c r="AE12" s="12">
        <f>AD12/100</f>
        <v>0.05</v>
      </c>
      <c r="AF12" s="11">
        <v>7</v>
      </c>
      <c r="AG12" s="12">
        <f>AF12/100</f>
        <v>7.0000000000000007E-2</v>
      </c>
      <c r="AH12" s="54"/>
      <c r="AI12" s="11">
        <v>7</v>
      </c>
      <c r="AJ12" s="12">
        <f>AI12/100</f>
        <v>7.0000000000000007E-2</v>
      </c>
      <c r="AK12" s="11">
        <v>7</v>
      </c>
      <c r="AL12" s="12">
        <f>AK12/100</f>
        <v>7.0000000000000007E-2</v>
      </c>
      <c r="AM12" s="11">
        <v>7</v>
      </c>
      <c r="AN12" s="12">
        <f>AM12/100</f>
        <v>7.0000000000000007E-2</v>
      </c>
      <c r="AO12" s="54"/>
      <c r="AP12" s="11">
        <v>7</v>
      </c>
      <c r="AQ12" s="12">
        <f>AP12/100</f>
        <v>7.0000000000000007E-2</v>
      </c>
    </row>
    <row r="13" spans="1:43" ht="16.5" thickBot="1">
      <c r="A13" s="26"/>
      <c r="B13" s="27" t="s">
        <v>3</v>
      </c>
      <c r="C13" s="28">
        <v>100</v>
      </c>
      <c r="D13" s="29"/>
      <c r="E13" s="30">
        <f>D13/100</f>
        <v>0</v>
      </c>
      <c r="F13" s="31"/>
      <c r="G13" s="32">
        <f>F13/100</f>
        <v>0</v>
      </c>
      <c r="H13" s="29"/>
      <c r="I13" s="30">
        <f>H13/100</f>
        <v>0</v>
      </c>
      <c r="J13" s="31"/>
      <c r="K13" s="32">
        <f>J13/100</f>
        <v>0</v>
      </c>
      <c r="L13" s="29"/>
      <c r="M13" s="30">
        <f>L13/100</f>
        <v>0</v>
      </c>
      <c r="N13" s="31">
        <v>1</v>
      </c>
      <c r="O13" s="32">
        <f>N13/100</f>
        <v>0.01</v>
      </c>
      <c r="P13" s="29">
        <v>1</v>
      </c>
      <c r="Q13" s="30">
        <f>P13/100</f>
        <v>0.01</v>
      </c>
      <c r="R13" s="31">
        <v>1</v>
      </c>
      <c r="S13" s="32">
        <f>R13/100</f>
        <v>0.01</v>
      </c>
      <c r="T13" s="29">
        <v>1</v>
      </c>
      <c r="U13" s="30">
        <f>T13/100</f>
        <v>0.01</v>
      </c>
      <c r="V13" s="29">
        <v>1</v>
      </c>
      <c r="W13" s="30">
        <f>V13/100</f>
        <v>0.01</v>
      </c>
      <c r="X13" s="29">
        <v>1</v>
      </c>
      <c r="Y13" s="30">
        <f>X13/100</f>
        <v>0.01</v>
      </c>
      <c r="Z13" s="29"/>
      <c r="AA13" s="30">
        <f>Z13/100</f>
        <v>0</v>
      </c>
      <c r="AB13" s="29"/>
      <c r="AC13" s="30">
        <f>AB13/100</f>
        <v>0</v>
      </c>
      <c r="AD13" s="29"/>
      <c r="AE13" s="30">
        <f>AD13/100</f>
        <v>0</v>
      </c>
      <c r="AF13" s="29"/>
      <c r="AG13" s="30">
        <f>AF13/100</f>
        <v>0</v>
      </c>
      <c r="AH13" s="55"/>
      <c r="AI13" s="29"/>
      <c r="AJ13" s="30">
        <f>AI13/100</f>
        <v>0</v>
      </c>
      <c r="AK13" s="29"/>
      <c r="AL13" s="30">
        <f>AK13/100</f>
        <v>0</v>
      </c>
      <c r="AM13" s="29"/>
      <c r="AN13" s="30">
        <f>AM13/100</f>
        <v>0</v>
      </c>
      <c r="AO13" s="55"/>
      <c r="AP13" s="29"/>
      <c r="AQ13" s="30">
        <f>AP13/100</f>
        <v>0</v>
      </c>
    </row>
    <row r="14" spans="1:43" s="40" customFormat="1" ht="15.75">
      <c r="A14" s="33" t="s">
        <v>7</v>
      </c>
      <c r="B14" s="34" t="s">
        <v>4</v>
      </c>
      <c r="C14" s="35">
        <v>50</v>
      </c>
      <c r="D14" s="36"/>
      <c r="E14" s="37">
        <f>D14/50</f>
        <v>0</v>
      </c>
      <c r="F14" s="38"/>
      <c r="G14" s="39">
        <f>F14/50</f>
        <v>0</v>
      </c>
      <c r="H14" s="36"/>
      <c r="I14" s="37">
        <f>H14/50</f>
        <v>0</v>
      </c>
      <c r="J14" s="38"/>
      <c r="K14" s="39">
        <f>J14/50</f>
        <v>0</v>
      </c>
      <c r="L14" s="36"/>
      <c r="M14" s="37">
        <f>L14/50</f>
        <v>0</v>
      </c>
      <c r="N14" s="38"/>
      <c r="O14" s="39">
        <f>N14/50</f>
        <v>0</v>
      </c>
      <c r="P14" s="36"/>
      <c r="Q14" s="37">
        <f>P14/50</f>
        <v>0</v>
      </c>
      <c r="R14" s="38"/>
      <c r="S14" s="39">
        <f>R14/50</f>
        <v>0</v>
      </c>
      <c r="T14" s="36"/>
      <c r="U14" s="37">
        <f>T14/50</f>
        <v>0</v>
      </c>
      <c r="V14" s="36"/>
      <c r="W14" s="37">
        <f>V14/50</f>
        <v>0</v>
      </c>
      <c r="X14" s="36">
        <v>1</v>
      </c>
      <c r="Y14" s="37">
        <f>X14/50</f>
        <v>0.02</v>
      </c>
      <c r="Z14" s="36">
        <v>1</v>
      </c>
      <c r="AA14" s="37">
        <f>Z14/50</f>
        <v>0.02</v>
      </c>
      <c r="AB14" s="36">
        <v>1</v>
      </c>
      <c r="AC14" s="37">
        <f>AB14/50</f>
        <v>0.02</v>
      </c>
      <c r="AD14" s="36">
        <v>1</v>
      </c>
      <c r="AE14" s="37">
        <f>AD14/50</f>
        <v>0.02</v>
      </c>
      <c r="AF14" s="36">
        <v>1</v>
      </c>
      <c r="AG14" s="37">
        <f>AF14/50</f>
        <v>0.02</v>
      </c>
      <c r="AH14" s="56"/>
      <c r="AI14" s="36">
        <v>2</v>
      </c>
      <c r="AJ14" s="37">
        <f>AI14/50</f>
        <v>0.04</v>
      </c>
      <c r="AK14" s="36">
        <v>2</v>
      </c>
      <c r="AL14" s="37">
        <f>AK14/50</f>
        <v>0.04</v>
      </c>
      <c r="AM14" s="36">
        <v>3</v>
      </c>
      <c r="AN14" s="37">
        <f>AM14/50</f>
        <v>0.06</v>
      </c>
      <c r="AO14" s="56"/>
      <c r="AP14" s="36">
        <v>7</v>
      </c>
      <c r="AQ14" s="37">
        <f>AP14/50</f>
        <v>0.14000000000000001</v>
      </c>
    </row>
    <row r="15" spans="1:43" ht="15.75">
      <c r="A15" s="4"/>
      <c r="B15" s="5" t="s">
        <v>0</v>
      </c>
      <c r="C15" s="7">
        <v>50</v>
      </c>
      <c r="D15" s="11"/>
      <c r="E15" s="12">
        <f>D15/50</f>
        <v>0</v>
      </c>
      <c r="F15" s="9"/>
      <c r="G15" s="14">
        <f>F15/50</f>
        <v>0</v>
      </c>
      <c r="H15" s="11"/>
      <c r="I15" s="12">
        <f>H15/50</f>
        <v>0</v>
      </c>
      <c r="J15" s="9"/>
      <c r="K15" s="14">
        <f>J15/50</f>
        <v>0</v>
      </c>
      <c r="L15" s="11"/>
      <c r="M15" s="12">
        <f>L15/50</f>
        <v>0</v>
      </c>
      <c r="N15" s="9"/>
      <c r="O15" s="14">
        <f>N15/50</f>
        <v>0</v>
      </c>
      <c r="P15" s="11"/>
      <c r="Q15" s="12">
        <f>P15/50</f>
        <v>0</v>
      </c>
      <c r="R15" s="9"/>
      <c r="S15" s="14">
        <f>R15/50</f>
        <v>0</v>
      </c>
      <c r="T15" s="11"/>
      <c r="U15" s="12">
        <f>T15/50</f>
        <v>0</v>
      </c>
      <c r="V15" s="11"/>
      <c r="W15" s="12">
        <f>V15/50</f>
        <v>0</v>
      </c>
      <c r="X15" s="11">
        <v>1</v>
      </c>
      <c r="Y15" s="12">
        <f>X15/50</f>
        <v>0.02</v>
      </c>
      <c r="Z15" s="11">
        <v>1</v>
      </c>
      <c r="AA15" s="12">
        <f>Z15/50</f>
        <v>0.02</v>
      </c>
      <c r="AB15" s="11">
        <v>3</v>
      </c>
      <c r="AC15" s="12">
        <f>AB15/50</f>
        <v>0.06</v>
      </c>
      <c r="AD15" s="11">
        <v>4</v>
      </c>
      <c r="AE15" s="12">
        <f>AD15/50</f>
        <v>0.08</v>
      </c>
      <c r="AF15" s="11">
        <v>4</v>
      </c>
      <c r="AG15" s="12">
        <f>AF15/50</f>
        <v>0.08</v>
      </c>
      <c r="AH15" s="54"/>
      <c r="AI15" s="11">
        <v>4</v>
      </c>
      <c r="AJ15" s="12">
        <f>AI15/50</f>
        <v>0.08</v>
      </c>
      <c r="AK15" s="11">
        <v>5</v>
      </c>
      <c r="AL15" s="12">
        <f>AK15/50</f>
        <v>0.1</v>
      </c>
      <c r="AM15" s="11">
        <v>5</v>
      </c>
      <c r="AN15" s="12">
        <f>AM15/50</f>
        <v>0.1</v>
      </c>
      <c r="AO15" s="54"/>
      <c r="AP15" s="11">
        <v>10</v>
      </c>
      <c r="AQ15" s="12">
        <f>AP15/50</f>
        <v>0.2</v>
      </c>
    </row>
    <row r="16" spans="1:43" ht="15.75">
      <c r="A16" s="4"/>
      <c r="B16" s="5" t="s">
        <v>1</v>
      </c>
      <c r="C16" s="7">
        <v>50</v>
      </c>
      <c r="D16" s="11"/>
      <c r="E16" s="12">
        <f>D16/50</f>
        <v>0</v>
      </c>
      <c r="F16" s="9"/>
      <c r="G16" s="14">
        <f>F16/50</f>
        <v>0</v>
      </c>
      <c r="H16" s="11"/>
      <c r="I16" s="12">
        <f>H16/50</f>
        <v>0</v>
      </c>
      <c r="J16" s="9"/>
      <c r="K16" s="14">
        <f>J16/50</f>
        <v>0</v>
      </c>
      <c r="L16" s="11"/>
      <c r="M16" s="12">
        <f>L16/50</f>
        <v>0</v>
      </c>
      <c r="N16" s="9"/>
      <c r="O16" s="14">
        <f>N16/50</f>
        <v>0</v>
      </c>
      <c r="P16" s="11">
        <v>2</v>
      </c>
      <c r="Q16" s="12">
        <f>P16/50</f>
        <v>0.04</v>
      </c>
      <c r="R16" s="9">
        <v>2</v>
      </c>
      <c r="S16" s="14">
        <f>R16/50</f>
        <v>0.04</v>
      </c>
      <c r="T16" s="11">
        <v>2</v>
      </c>
      <c r="U16" s="12">
        <f>T16/50</f>
        <v>0.04</v>
      </c>
      <c r="V16" s="11">
        <v>2</v>
      </c>
      <c r="W16" s="12">
        <f>V16/50</f>
        <v>0.04</v>
      </c>
      <c r="X16" s="11">
        <v>5</v>
      </c>
      <c r="Y16" s="12">
        <f>X16/50</f>
        <v>0.1</v>
      </c>
      <c r="Z16" s="11">
        <v>8</v>
      </c>
      <c r="AA16" s="12">
        <f>Z16/50</f>
        <v>0.16</v>
      </c>
      <c r="AB16" s="11">
        <v>8</v>
      </c>
      <c r="AC16" s="12">
        <f>AB16/50</f>
        <v>0.16</v>
      </c>
      <c r="AD16" s="11">
        <v>8</v>
      </c>
      <c r="AE16" s="12">
        <f>AD16/50</f>
        <v>0.16</v>
      </c>
      <c r="AF16" s="11">
        <v>8</v>
      </c>
      <c r="AG16" s="12">
        <f>AF16/50</f>
        <v>0.16</v>
      </c>
      <c r="AH16" s="54"/>
      <c r="AI16" s="11">
        <v>10</v>
      </c>
      <c r="AJ16" s="12">
        <f>AI16/50</f>
        <v>0.2</v>
      </c>
      <c r="AK16" s="11">
        <v>10</v>
      </c>
      <c r="AL16" s="12">
        <f>AK16/50</f>
        <v>0.2</v>
      </c>
      <c r="AM16" s="11">
        <v>12</v>
      </c>
      <c r="AN16" s="12">
        <f>AM16/50</f>
        <v>0.24</v>
      </c>
      <c r="AO16" s="54"/>
      <c r="AP16" s="11">
        <v>18</v>
      </c>
      <c r="AQ16" s="12">
        <f>AP16/50</f>
        <v>0.36</v>
      </c>
    </row>
    <row r="17" spans="1:43" ht="16.5" thickBot="1">
      <c r="A17" s="26"/>
      <c r="B17" s="27" t="s">
        <v>3</v>
      </c>
      <c r="C17" s="28">
        <v>50</v>
      </c>
      <c r="D17" s="29"/>
      <c r="E17" s="30">
        <f>D17/50</f>
        <v>0</v>
      </c>
      <c r="F17" s="31"/>
      <c r="G17" s="32">
        <f>F17/50</f>
        <v>0</v>
      </c>
      <c r="H17" s="29"/>
      <c r="I17" s="30">
        <f>H17/50</f>
        <v>0</v>
      </c>
      <c r="J17" s="31"/>
      <c r="K17" s="32">
        <f>J17/50</f>
        <v>0</v>
      </c>
      <c r="L17" s="29"/>
      <c r="M17" s="30">
        <f>L17/50</f>
        <v>0</v>
      </c>
      <c r="N17" s="31">
        <v>1</v>
      </c>
      <c r="O17" s="32">
        <f>N17/50</f>
        <v>0.02</v>
      </c>
      <c r="P17" s="29">
        <v>1</v>
      </c>
      <c r="Q17" s="30">
        <f>P17/50</f>
        <v>0.02</v>
      </c>
      <c r="R17" s="31">
        <v>1</v>
      </c>
      <c r="S17" s="32">
        <f>R17/50</f>
        <v>0.02</v>
      </c>
      <c r="T17" s="29">
        <v>0</v>
      </c>
      <c r="U17" s="30">
        <f>T17/50</f>
        <v>0</v>
      </c>
      <c r="V17" s="29"/>
      <c r="W17" s="30">
        <f>V17/50</f>
        <v>0</v>
      </c>
      <c r="X17" s="29"/>
      <c r="Y17" s="30">
        <f>X17/50</f>
        <v>0</v>
      </c>
      <c r="Z17" s="29"/>
      <c r="AA17" s="30">
        <f>Z17/50</f>
        <v>0</v>
      </c>
      <c r="AB17" s="29"/>
      <c r="AC17" s="30">
        <f>AB17/50</f>
        <v>0</v>
      </c>
      <c r="AD17" s="29"/>
      <c r="AE17" s="30">
        <f>AD17/50</f>
        <v>0</v>
      </c>
      <c r="AF17" s="29"/>
      <c r="AG17" s="30">
        <f>AF17/50</f>
        <v>0</v>
      </c>
      <c r="AH17" s="55"/>
      <c r="AI17" s="29"/>
      <c r="AJ17" s="30">
        <f>AI17/50</f>
        <v>0</v>
      </c>
      <c r="AK17" s="29"/>
      <c r="AL17" s="30">
        <f>AK17/50</f>
        <v>0</v>
      </c>
      <c r="AM17" s="29"/>
      <c r="AN17" s="30">
        <f>AM17/50</f>
        <v>0</v>
      </c>
      <c r="AO17" s="55"/>
      <c r="AP17" s="29">
        <v>1</v>
      </c>
      <c r="AQ17" s="30">
        <f>AP17/50</f>
        <v>0.02</v>
      </c>
    </row>
    <row r="18" spans="1:43" s="40" customFormat="1" ht="15.75">
      <c r="A18" s="33" t="s">
        <v>8</v>
      </c>
      <c r="B18" s="34" t="s">
        <v>4</v>
      </c>
      <c r="C18" s="35">
        <v>100</v>
      </c>
      <c r="D18" s="36"/>
      <c r="E18" s="37">
        <f>D18/100</f>
        <v>0</v>
      </c>
      <c r="F18" s="38"/>
      <c r="G18" s="39">
        <f>F18/100</f>
        <v>0</v>
      </c>
      <c r="H18" s="36"/>
      <c r="I18" s="37">
        <f>H18/100</f>
        <v>0</v>
      </c>
      <c r="J18" s="38"/>
      <c r="K18" s="39">
        <f>J18/100</f>
        <v>0</v>
      </c>
      <c r="L18" s="36"/>
      <c r="M18" s="37">
        <f>L18/100</f>
        <v>0</v>
      </c>
      <c r="N18" s="38"/>
      <c r="O18" s="39">
        <f>N18/100</f>
        <v>0</v>
      </c>
      <c r="P18" s="36">
        <v>1</v>
      </c>
      <c r="Q18" s="37">
        <f>P18/100</f>
        <v>0.01</v>
      </c>
      <c r="R18" s="38">
        <v>1</v>
      </c>
      <c r="S18" s="39">
        <f>R18/100</f>
        <v>0.01</v>
      </c>
      <c r="T18" s="36">
        <v>1</v>
      </c>
      <c r="U18" s="37">
        <f>T18/100</f>
        <v>0.01</v>
      </c>
      <c r="V18" s="36">
        <v>4</v>
      </c>
      <c r="W18" s="37">
        <f>V18/100</f>
        <v>0.04</v>
      </c>
      <c r="X18" s="36">
        <v>4</v>
      </c>
      <c r="Y18" s="37">
        <f>X18/100</f>
        <v>0.04</v>
      </c>
      <c r="Z18" s="36">
        <v>6</v>
      </c>
      <c r="AA18" s="37">
        <f>Z18/100</f>
        <v>0.06</v>
      </c>
      <c r="AB18" s="36">
        <v>6</v>
      </c>
      <c r="AC18" s="37">
        <f>AB18/100</f>
        <v>0.06</v>
      </c>
      <c r="AD18" s="36">
        <v>8</v>
      </c>
      <c r="AE18" s="37">
        <f>AD18/100</f>
        <v>0.08</v>
      </c>
      <c r="AF18" s="36">
        <v>10</v>
      </c>
      <c r="AG18" s="37">
        <f>AF18/100</f>
        <v>0.1</v>
      </c>
      <c r="AH18" s="56"/>
      <c r="AI18" s="36">
        <v>11</v>
      </c>
      <c r="AJ18" s="37">
        <f>AI18/100</f>
        <v>0.11</v>
      </c>
      <c r="AK18" s="36">
        <v>12</v>
      </c>
      <c r="AL18" s="37">
        <f>AK18/100</f>
        <v>0.12</v>
      </c>
      <c r="AM18" s="36">
        <v>13</v>
      </c>
      <c r="AN18" s="37">
        <f>AM18/100</f>
        <v>0.13</v>
      </c>
      <c r="AO18" s="56"/>
      <c r="AP18" s="36">
        <v>14</v>
      </c>
      <c r="AQ18" s="37">
        <f>AP18/100</f>
        <v>0.14000000000000001</v>
      </c>
    </row>
    <row r="19" spans="1:43" ht="15.75">
      <c r="A19" s="4"/>
      <c r="B19" s="5" t="s">
        <v>0</v>
      </c>
      <c r="C19" s="7">
        <v>100</v>
      </c>
      <c r="D19" s="11"/>
      <c r="E19" s="12">
        <f>D19/100</f>
        <v>0</v>
      </c>
      <c r="F19" s="9"/>
      <c r="G19" s="14">
        <f>F19/100</f>
        <v>0</v>
      </c>
      <c r="H19" s="11"/>
      <c r="I19" s="12">
        <f>H19/100</f>
        <v>0</v>
      </c>
      <c r="J19" s="9"/>
      <c r="K19" s="14">
        <f>J19/100</f>
        <v>0</v>
      </c>
      <c r="L19" s="11"/>
      <c r="M19" s="12">
        <f>L19/100</f>
        <v>0</v>
      </c>
      <c r="N19" s="9"/>
      <c r="O19" s="14">
        <f>N19/100</f>
        <v>0</v>
      </c>
      <c r="P19" s="11"/>
      <c r="Q19" s="12">
        <f>P19/100</f>
        <v>0</v>
      </c>
      <c r="R19" s="9">
        <v>1</v>
      </c>
      <c r="S19" s="14">
        <f>R19/100</f>
        <v>0.01</v>
      </c>
      <c r="T19" s="11">
        <v>1</v>
      </c>
      <c r="U19" s="12">
        <f>T19/100</f>
        <v>0.01</v>
      </c>
      <c r="V19" s="11">
        <v>1</v>
      </c>
      <c r="W19" s="12">
        <f>V19/100</f>
        <v>0.01</v>
      </c>
      <c r="X19" s="11">
        <v>2</v>
      </c>
      <c r="Y19" s="12">
        <f>X19/100</f>
        <v>0.02</v>
      </c>
      <c r="Z19" s="11">
        <v>4</v>
      </c>
      <c r="AA19" s="12">
        <f>Z19/100</f>
        <v>0.04</v>
      </c>
      <c r="AB19" s="11">
        <v>5</v>
      </c>
      <c r="AC19" s="12">
        <f>AB19/100</f>
        <v>0.05</v>
      </c>
      <c r="AD19" s="11">
        <v>4</v>
      </c>
      <c r="AE19" s="12">
        <f>AD19/100</f>
        <v>0.04</v>
      </c>
      <c r="AF19" s="11">
        <v>5</v>
      </c>
      <c r="AG19" s="12">
        <f>AF19/100</f>
        <v>0.05</v>
      </c>
      <c r="AH19" s="54"/>
      <c r="AI19" s="11">
        <v>7</v>
      </c>
      <c r="AJ19" s="12">
        <f>AI19/100</f>
        <v>7.0000000000000007E-2</v>
      </c>
      <c r="AK19" s="11">
        <v>8</v>
      </c>
      <c r="AL19" s="12">
        <f>AK19/100</f>
        <v>0.08</v>
      </c>
      <c r="AM19" s="11">
        <v>8</v>
      </c>
      <c r="AN19" s="12">
        <f>AM19/100</f>
        <v>0.08</v>
      </c>
      <c r="AO19" s="54"/>
      <c r="AP19" s="11">
        <v>9</v>
      </c>
      <c r="AQ19" s="12">
        <f>AP19/100</f>
        <v>0.09</v>
      </c>
    </row>
    <row r="20" spans="1:43" ht="15.75">
      <c r="A20" s="4"/>
      <c r="B20" s="5" t="s">
        <v>1</v>
      </c>
      <c r="C20" s="7">
        <v>100</v>
      </c>
      <c r="D20" s="11"/>
      <c r="E20" s="12">
        <f>D20/100</f>
        <v>0</v>
      </c>
      <c r="F20" s="9"/>
      <c r="G20" s="14">
        <f>F20/100</f>
        <v>0</v>
      </c>
      <c r="H20" s="11"/>
      <c r="I20" s="12">
        <f>H20/100</f>
        <v>0</v>
      </c>
      <c r="J20" s="9"/>
      <c r="K20" s="14">
        <f>J20/100</f>
        <v>0</v>
      </c>
      <c r="L20" s="11"/>
      <c r="M20" s="12">
        <f>L20/100</f>
        <v>0</v>
      </c>
      <c r="N20" s="9"/>
      <c r="O20" s="14">
        <f>N20/100</f>
        <v>0</v>
      </c>
      <c r="P20" s="11"/>
      <c r="Q20" s="12">
        <f>P20/100</f>
        <v>0</v>
      </c>
      <c r="R20" s="9"/>
      <c r="S20" s="14">
        <f>R20/100</f>
        <v>0</v>
      </c>
      <c r="T20" s="11">
        <v>3</v>
      </c>
      <c r="U20" s="12">
        <f>T20/100</f>
        <v>0.03</v>
      </c>
      <c r="V20" s="11">
        <v>3</v>
      </c>
      <c r="W20" s="12">
        <f>V20/100</f>
        <v>0.03</v>
      </c>
      <c r="X20" s="11">
        <v>5</v>
      </c>
      <c r="Y20" s="12">
        <f>X20/100</f>
        <v>0.05</v>
      </c>
      <c r="Z20" s="11">
        <v>5</v>
      </c>
      <c r="AA20" s="12">
        <f>Z20/100</f>
        <v>0.05</v>
      </c>
      <c r="AB20" s="11">
        <v>6</v>
      </c>
      <c r="AC20" s="12">
        <f>AB20/100</f>
        <v>0.06</v>
      </c>
      <c r="AD20" s="11">
        <v>12</v>
      </c>
      <c r="AE20" s="12">
        <f>AD20/100</f>
        <v>0.12</v>
      </c>
      <c r="AF20" s="11">
        <v>13</v>
      </c>
      <c r="AG20" s="12">
        <f>AF20/100</f>
        <v>0.13</v>
      </c>
      <c r="AH20" s="54"/>
      <c r="AI20" s="11">
        <v>15</v>
      </c>
      <c r="AJ20" s="12">
        <f>AI20/100</f>
        <v>0.15</v>
      </c>
      <c r="AK20" s="11">
        <v>15</v>
      </c>
      <c r="AL20" s="12">
        <f>AK20/100</f>
        <v>0.15</v>
      </c>
      <c r="AM20" s="11">
        <v>15</v>
      </c>
      <c r="AN20" s="12">
        <f>AM20/100</f>
        <v>0.15</v>
      </c>
      <c r="AO20" s="54"/>
      <c r="AP20" s="11">
        <v>16</v>
      </c>
      <c r="AQ20" s="12">
        <f>AP20/100</f>
        <v>0.16</v>
      </c>
    </row>
    <row r="21" spans="1:43" ht="16.5" thickBot="1">
      <c r="A21" s="26"/>
      <c r="B21" s="27" t="s">
        <v>3</v>
      </c>
      <c r="C21" s="28">
        <v>100</v>
      </c>
      <c r="D21" s="29"/>
      <c r="E21" s="30">
        <f>D21/100</f>
        <v>0</v>
      </c>
      <c r="F21" s="31"/>
      <c r="G21" s="32">
        <f>F21/100</f>
        <v>0</v>
      </c>
      <c r="H21" s="29"/>
      <c r="I21" s="30">
        <f>H21/100</f>
        <v>0</v>
      </c>
      <c r="J21" s="31"/>
      <c r="K21" s="32">
        <f>J21/100</f>
        <v>0</v>
      </c>
      <c r="L21" s="29"/>
      <c r="M21" s="30">
        <f>L21/100</f>
        <v>0</v>
      </c>
      <c r="N21" s="31"/>
      <c r="O21" s="32">
        <f>N21/100</f>
        <v>0</v>
      </c>
      <c r="P21" s="29"/>
      <c r="Q21" s="30">
        <f>P21/100</f>
        <v>0</v>
      </c>
      <c r="R21" s="31"/>
      <c r="S21" s="32">
        <f>R21/100</f>
        <v>0</v>
      </c>
      <c r="T21" s="29">
        <v>1</v>
      </c>
      <c r="U21" s="30">
        <f>T21/100</f>
        <v>0.01</v>
      </c>
      <c r="V21" s="29">
        <v>3</v>
      </c>
      <c r="W21" s="30">
        <f>V21/100</f>
        <v>0.03</v>
      </c>
      <c r="X21" s="29">
        <v>4</v>
      </c>
      <c r="Y21" s="30">
        <f>X21/100</f>
        <v>0.04</v>
      </c>
      <c r="Z21" s="29">
        <v>5</v>
      </c>
      <c r="AA21" s="30">
        <f>Z21/100</f>
        <v>0.05</v>
      </c>
      <c r="AB21" s="29">
        <v>6</v>
      </c>
      <c r="AC21" s="30">
        <f>AB21/100</f>
        <v>0.06</v>
      </c>
      <c r="AD21" s="29">
        <v>7</v>
      </c>
      <c r="AE21" s="30">
        <f>AD21/100</f>
        <v>7.0000000000000007E-2</v>
      </c>
      <c r="AF21" s="29">
        <v>9</v>
      </c>
      <c r="AG21" s="30">
        <f>AF21/100</f>
        <v>0.09</v>
      </c>
      <c r="AH21" s="55"/>
      <c r="AI21" s="29">
        <v>9</v>
      </c>
      <c r="AJ21" s="30">
        <f>AI21/100</f>
        <v>0.09</v>
      </c>
      <c r="AK21" s="29">
        <v>9</v>
      </c>
      <c r="AL21" s="30">
        <f>AK21/100</f>
        <v>0.09</v>
      </c>
      <c r="AM21" s="29">
        <v>9</v>
      </c>
      <c r="AN21" s="30">
        <f>AM21/100</f>
        <v>0.09</v>
      </c>
      <c r="AO21" s="55"/>
      <c r="AP21" s="29">
        <v>10</v>
      </c>
      <c r="AQ21" s="30">
        <f>AP21/100</f>
        <v>0.1</v>
      </c>
    </row>
    <row r="22" spans="1:43" s="40" customFormat="1" ht="15.75">
      <c r="A22" s="33" t="s">
        <v>9</v>
      </c>
      <c r="B22" s="34" t="s">
        <v>4</v>
      </c>
      <c r="C22" s="35">
        <v>31</v>
      </c>
      <c r="D22" s="36"/>
      <c r="E22" s="37">
        <f>D22/31</f>
        <v>0</v>
      </c>
      <c r="F22" s="38"/>
      <c r="G22" s="39">
        <f>F22/31</f>
        <v>0</v>
      </c>
      <c r="H22" s="36"/>
      <c r="I22" s="37">
        <f>H22/31</f>
        <v>0</v>
      </c>
      <c r="J22" s="38"/>
      <c r="K22" s="39">
        <f>J22/31</f>
        <v>0</v>
      </c>
      <c r="L22" s="36"/>
      <c r="M22" s="37">
        <f>L22/31</f>
        <v>0</v>
      </c>
      <c r="N22" s="38"/>
      <c r="O22" s="39">
        <f>N22/31</f>
        <v>0</v>
      </c>
      <c r="P22" s="36"/>
      <c r="Q22" s="37">
        <f>P22/31</f>
        <v>0</v>
      </c>
      <c r="R22" s="38"/>
      <c r="S22" s="39">
        <f>R22/31</f>
        <v>0</v>
      </c>
      <c r="T22" s="36"/>
      <c r="U22" s="37">
        <f>T22/31</f>
        <v>0</v>
      </c>
      <c r="V22" s="36"/>
      <c r="W22" s="37">
        <f>V22/31</f>
        <v>0</v>
      </c>
      <c r="X22" s="36"/>
      <c r="Y22" s="37">
        <f>X22/31</f>
        <v>0</v>
      </c>
      <c r="Z22" s="36"/>
      <c r="AA22" s="37">
        <f>Z22/31</f>
        <v>0</v>
      </c>
      <c r="AB22" s="36"/>
      <c r="AC22" s="37">
        <f>AB22/31</f>
        <v>0</v>
      </c>
      <c r="AD22" s="36"/>
      <c r="AE22" s="37">
        <f>AD22/31</f>
        <v>0</v>
      </c>
      <c r="AF22" s="36"/>
      <c r="AG22" s="37">
        <f>AF22/31</f>
        <v>0</v>
      </c>
      <c r="AH22" s="56"/>
      <c r="AI22" s="36"/>
      <c r="AJ22" s="37">
        <f>AI22/31</f>
        <v>0</v>
      </c>
      <c r="AK22" s="36"/>
      <c r="AL22" s="37">
        <f>AK22/31</f>
        <v>0</v>
      </c>
      <c r="AM22" s="36"/>
      <c r="AN22" s="37">
        <f>AM22/31</f>
        <v>0</v>
      </c>
      <c r="AO22" s="56"/>
      <c r="AP22" s="36">
        <v>1</v>
      </c>
      <c r="AQ22" s="37">
        <f>AP22/31</f>
        <v>3.2258064516129031E-2</v>
      </c>
    </row>
    <row r="23" spans="1:43" ht="15.75">
      <c r="A23" s="4"/>
      <c r="B23" s="5" t="s">
        <v>0</v>
      </c>
      <c r="C23" s="7">
        <v>31</v>
      </c>
      <c r="D23" s="11"/>
      <c r="E23" s="12">
        <f>D23/31</f>
        <v>0</v>
      </c>
      <c r="F23" s="9"/>
      <c r="G23" s="14">
        <f>F23/31</f>
        <v>0</v>
      </c>
      <c r="H23" s="11"/>
      <c r="I23" s="12">
        <f>H23/31</f>
        <v>0</v>
      </c>
      <c r="J23" s="9"/>
      <c r="K23" s="14">
        <f>J23/31</f>
        <v>0</v>
      </c>
      <c r="L23" s="11"/>
      <c r="M23" s="12">
        <f>L23/31</f>
        <v>0</v>
      </c>
      <c r="N23" s="9"/>
      <c r="O23" s="14">
        <f>N23/31</f>
        <v>0</v>
      </c>
      <c r="P23" s="11"/>
      <c r="Q23" s="12">
        <f>P23/31</f>
        <v>0</v>
      </c>
      <c r="R23" s="9"/>
      <c r="S23" s="14">
        <f>R23/31</f>
        <v>0</v>
      </c>
      <c r="T23" s="11"/>
      <c r="U23" s="12">
        <f>T23/31</f>
        <v>0</v>
      </c>
      <c r="V23" s="11"/>
      <c r="W23" s="12">
        <f>V23/31</f>
        <v>0</v>
      </c>
      <c r="X23" s="11"/>
      <c r="Y23" s="12">
        <f>X23/31</f>
        <v>0</v>
      </c>
      <c r="Z23" s="11">
        <v>1</v>
      </c>
      <c r="AA23" s="12">
        <f>Z23/31</f>
        <v>3.2258064516129031E-2</v>
      </c>
      <c r="AB23" s="11">
        <v>1</v>
      </c>
      <c r="AC23" s="12">
        <f>AB23/31</f>
        <v>3.2258064516129031E-2</v>
      </c>
      <c r="AD23" s="11">
        <v>1</v>
      </c>
      <c r="AE23" s="12">
        <f>AD23/31</f>
        <v>3.2258064516129031E-2</v>
      </c>
      <c r="AF23" s="11">
        <v>1</v>
      </c>
      <c r="AG23" s="12">
        <f>AF23/31</f>
        <v>3.2258064516129031E-2</v>
      </c>
      <c r="AH23" s="54"/>
      <c r="AI23" s="11">
        <v>3</v>
      </c>
      <c r="AJ23" s="12">
        <f>AI23/31</f>
        <v>9.6774193548387094E-2</v>
      </c>
      <c r="AK23" s="11">
        <v>3</v>
      </c>
      <c r="AL23" s="12">
        <f>AK23/31</f>
        <v>9.6774193548387094E-2</v>
      </c>
      <c r="AM23" s="11">
        <v>4</v>
      </c>
      <c r="AN23" s="12">
        <f>AM23/31</f>
        <v>0.12903225806451613</v>
      </c>
      <c r="AO23" s="54"/>
      <c r="AP23" s="11">
        <v>4</v>
      </c>
      <c r="AQ23" s="12">
        <f>AP23/31</f>
        <v>0.12903225806451613</v>
      </c>
    </row>
    <row r="24" spans="1:43" ht="15.75">
      <c r="A24" s="4"/>
      <c r="B24" s="5" t="s">
        <v>1</v>
      </c>
      <c r="C24" s="7">
        <v>31</v>
      </c>
      <c r="D24" s="11"/>
      <c r="E24" s="12">
        <f>D24/31</f>
        <v>0</v>
      </c>
      <c r="F24" s="9"/>
      <c r="G24" s="14">
        <f>F24/31</f>
        <v>0</v>
      </c>
      <c r="H24" s="11"/>
      <c r="I24" s="12">
        <f>H24/31</f>
        <v>0</v>
      </c>
      <c r="J24" s="9"/>
      <c r="K24" s="14">
        <f>J24/31</f>
        <v>0</v>
      </c>
      <c r="L24" s="11"/>
      <c r="M24" s="12">
        <f>L24/31</f>
        <v>0</v>
      </c>
      <c r="N24" s="9"/>
      <c r="O24" s="14">
        <f>N24/31</f>
        <v>0</v>
      </c>
      <c r="P24" s="11"/>
      <c r="Q24" s="12">
        <f>P24/31</f>
        <v>0</v>
      </c>
      <c r="R24" s="9"/>
      <c r="S24" s="14">
        <f>R24/31</f>
        <v>0</v>
      </c>
      <c r="T24" s="11"/>
      <c r="U24" s="12">
        <f>T24/31</f>
        <v>0</v>
      </c>
      <c r="V24" s="11"/>
      <c r="W24" s="12">
        <f>V24/31</f>
        <v>0</v>
      </c>
      <c r="X24" s="11"/>
      <c r="Y24" s="12">
        <f>X24/31</f>
        <v>0</v>
      </c>
      <c r="Z24" s="11"/>
      <c r="AA24" s="12">
        <f>Z24/31</f>
        <v>0</v>
      </c>
      <c r="AB24" s="11"/>
      <c r="AC24" s="12">
        <f>AB24/31</f>
        <v>0</v>
      </c>
      <c r="AD24" s="11"/>
      <c r="AE24" s="12">
        <f>AD24/31</f>
        <v>0</v>
      </c>
      <c r="AF24" s="11"/>
      <c r="AG24" s="12">
        <f>AF24/31</f>
        <v>0</v>
      </c>
      <c r="AH24" s="54"/>
      <c r="AI24" s="11">
        <v>1</v>
      </c>
      <c r="AJ24" s="12">
        <f>AI24/31</f>
        <v>3.2258064516129031E-2</v>
      </c>
      <c r="AK24" s="11">
        <v>1</v>
      </c>
      <c r="AL24" s="12">
        <f>AK24/31</f>
        <v>3.2258064516129031E-2</v>
      </c>
      <c r="AM24" s="11">
        <v>1</v>
      </c>
      <c r="AN24" s="12">
        <f>AM24/31</f>
        <v>3.2258064516129031E-2</v>
      </c>
      <c r="AO24" s="54"/>
      <c r="AP24" s="11">
        <v>1</v>
      </c>
      <c r="AQ24" s="12">
        <f>AP24/31</f>
        <v>3.2258064516129031E-2</v>
      </c>
    </row>
    <row r="25" spans="1:43" ht="16.5" thickBot="1">
      <c r="A25" s="26"/>
      <c r="B25" s="27" t="s">
        <v>3</v>
      </c>
      <c r="C25" s="28">
        <v>31</v>
      </c>
      <c r="D25" s="29"/>
      <c r="E25" s="30">
        <f>D25/31</f>
        <v>0</v>
      </c>
      <c r="F25" s="31"/>
      <c r="G25" s="32">
        <f>F25/31</f>
        <v>0</v>
      </c>
      <c r="H25" s="29"/>
      <c r="I25" s="30">
        <f>H25/31</f>
        <v>0</v>
      </c>
      <c r="J25" s="31"/>
      <c r="K25" s="32">
        <f>J25/31</f>
        <v>0</v>
      </c>
      <c r="L25" s="29"/>
      <c r="M25" s="30">
        <f>L25/31</f>
        <v>0</v>
      </c>
      <c r="N25" s="31"/>
      <c r="O25" s="32">
        <f>N25/31</f>
        <v>0</v>
      </c>
      <c r="P25" s="29"/>
      <c r="Q25" s="30">
        <f>P25/31</f>
        <v>0</v>
      </c>
      <c r="R25" s="31"/>
      <c r="S25" s="32">
        <f>R25/31</f>
        <v>0</v>
      </c>
      <c r="T25" s="29"/>
      <c r="U25" s="30">
        <f>T25/31</f>
        <v>0</v>
      </c>
      <c r="V25" s="29"/>
      <c r="W25" s="30">
        <f>V25/31</f>
        <v>0</v>
      </c>
      <c r="X25" s="29"/>
      <c r="Y25" s="30">
        <f>X25/31</f>
        <v>0</v>
      </c>
      <c r="Z25" s="29"/>
      <c r="AA25" s="30">
        <f>Z25/31</f>
        <v>0</v>
      </c>
      <c r="AB25" s="29"/>
      <c r="AC25" s="30">
        <f>AB25/31</f>
        <v>0</v>
      </c>
      <c r="AD25" s="29"/>
      <c r="AE25" s="30">
        <f>AD25/31</f>
        <v>0</v>
      </c>
      <c r="AF25" s="29"/>
      <c r="AG25" s="30">
        <f>AF25/31</f>
        <v>0</v>
      </c>
      <c r="AH25" s="55"/>
      <c r="AI25" s="29">
        <v>1</v>
      </c>
      <c r="AJ25" s="30">
        <f>AI25/31</f>
        <v>3.2258064516129031E-2</v>
      </c>
      <c r="AK25" s="29">
        <v>1</v>
      </c>
      <c r="AL25" s="30">
        <f>AK25/31</f>
        <v>3.2258064516129031E-2</v>
      </c>
      <c r="AM25" s="29">
        <v>2</v>
      </c>
      <c r="AN25" s="30">
        <f>AM25/31</f>
        <v>6.4516129032258063E-2</v>
      </c>
      <c r="AO25" s="55"/>
      <c r="AP25" s="29">
        <v>2</v>
      </c>
      <c r="AQ25" s="30">
        <f>AP25/31</f>
        <v>6.4516129032258063E-2</v>
      </c>
    </row>
    <row r="26" spans="1:43" s="40" customFormat="1" ht="15.75">
      <c r="A26" s="33" t="s">
        <v>10</v>
      </c>
      <c r="B26" s="33" t="s">
        <v>15</v>
      </c>
      <c r="C26" s="35">
        <v>100</v>
      </c>
      <c r="D26" s="36"/>
      <c r="E26" s="37">
        <f>D26/100</f>
        <v>0</v>
      </c>
      <c r="F26" s="38"/>
      <c r="G26" s="39">
        <f>F26/100</f>
        <v>0</v>
      </c>
      <c r="H26" s="36"/>
      <c r="I26" s="37">
        <f>H26/100</f>
        <v>0</v>
      </c>
      <c r="J26" s="38"/>
      <c r="K26" s="39">
        <f>J26/100</f>
        <v>0</v>
      </c>
      <c r="L26" s="36"/>
      <c r="M26" s="37">
        <f>L26/100</f>
        <v>0</v>
      </c>
      <c r="N26" s="38"/>
      <c r="O26" s="39">
        <f>N26/100</f>
        <v>0</v>
      </c>
      <c r="P26" s="36"/>
      <c r="Q26" s="37">
        <f>P26/100</f>
        <v>0</v>
      </c>
      <c r="R26" s="38"/>
      <c r="S26" s="39">
        <f>R26/100</f>
        <v>0</v>
      </c>
      <c r="T26" s="36"/>
      <c r="U26" s="37">
        <f>T26/100</f>
        <v>0</v>
      </c>
      <c r="V26" s="36"/>
      <c r="W26" s="37">
        <f>V26/100</f>
        <v>0</v>
      </c>
      <c r="X26" s="36"/>
      <c r="Y26" s="37">
        <f>X26/100</f>
        <v>0</v>
      </c>
      <c r="Z26" s="36"/>
      <c r="AA26" s="37">
        <f>Z26/100</f>
        <v>0</v>
      </c>
      <c r="AB26" s="36"/>
      <c r="AC26" s="37">
        <f>AB26/100</f>
        <v>0</v>
      </c>
      <c r="AD26" s="36"/>
      <c r="AE26" s="37">
        <f>AD26/100</f>
        <v>0</v>
      </c>
      <c r="AF26" s="36"/>
      <c r="AG26" s="37">
        <f>AF26/100</f>
        <v>0</v>
      </c>
      <c r="AH26" s="56"/>
      <c r="AI26" s="36"/>
      <c r="AJ26" s="37">
        <f>AI26/100</f>
        <v>0</v>
      </c>
      <c r="AK26" s="36"/>
      <c r="AL26" s="37">
        <f>AK26/100</f>
        <v>0</v>
      </c>
      <c r="AM26" s="36"/>
      <c r="AN26" s="37">
        <f>AM26/100</f>
        <v>0</v>
      </c>
      <c r="AO26" s="56"/>
      <c r="AP26" s="36"/>
      <c r="AQ26" s="37">
        <f>AP26/100</f>
        <v>0</v>
      </c>
    </row>
    <row r="27" spans="1:43" ht="16.5" thickBot="1">
      <c r="A27" s="26"/>
      <c r="B27" s="26" t="s">
        <v>14</v>
      </c>
      <c r="C27" s="28">
        <v>100</v>
      </c>
      <c r="D27" s="29"/>
      <c r="E27" s="30">
        <f>D27/100</f>
        <v>0</v>
      </c>
      <c r="F27" s="31"/>
      <c r="G27" s="32">
        <f>F27/100</f>
        <v>0</v>
      </c>
      <c r="H27" s="29"/>
      <c r="I27" s="30">
        <f>H27/100</f>
        <v>0</v>
      </c>
      <c r="J27" s="31"/>
      <c r="K27" s="32">
        <f>J27/100</f>
        <v>0</v>
      </c>
      <c r="L27" s="29"/>
      <c r="M27" s="30">
        <f>L27/100</f>
        <v>0</v>
      </c>
      <c r="N27" s="31"/>
      <c r="O27" s="32">
        <f>N27/100</f>
        <v>0</v>
      </c>
      <c r="P27" s="29"/>
      <c r="Q27" s="30">
        <f>P27/100</f>
        <v>0</v>
      </c>
      <c r="R27" s="31"/>
      <c r="S27" s="32">
        <f>R27/100</f>
        <v>0</v>
      </c>
      <c r="T27" s="29"/>
      <c r="U27" s="30">
        <f>T27/100</f>
        <v>0</v>
      </c>
      <c r="V27" s="29"/>
      <c r="W27" s="30">
        <f>V27/100</f>
        <v>0</v>
      </c>
      <c r="X27" s="29"/>
      <c r="Y27" s="30">
        <f>X27/100</f>
        <v>0</v>
      </c>
      <c r="Z27" s="29"/>
      <c r="AA27" s="30">
        <f>Z27/100</f>
        <v>0</v>
      </c>
      <c r="AB27" s="29"/>
      <c r="AC27" s="30">
        <f>AB27/100</f>
        <v>0</v>
      </c>
      <c r="AD27" s="29"/>
      <c r="AE27" s="30">
        <f>AD27/100</f>
        <v>0</v>
      </c>
      <c r="AF27" s="29"/>
      <c r="AG27" s="30">
        <f>AF27/100</f>
        <v>0</v>
      </c>
      <c r="AH27" s="55"/>
      <c r="AI27" s="29"/>
      <c r="AJ27" s="30">
        <f>AI27/100</f>
        <v>0</v>
      </c>
      <c r="AK27" s="29"/>
      <c r="AL27" s="30">
        <f>AK27/100</f>
        <v>0</v>
      </c>
      <c r="AM27" s="29"/>
      <c r="AN27" s="30">
        <f>AM27/100</f>
        <v>0</v>
      </c>
      <c r="AO27" s="55"/>
      <c r="AP27" s="29"/>
      <c r="AQ27" s="30">
        <f>AP27/100</f>
        <v>0</v>
      </c>
    </row>
    <row r="28" spans="1:43" ht="16.5" thickTop="1">
      <c r="A28" s="41" t="s">
        <v>13</v>
      </c>
      <c r="B28" s="42"/>
      <c r="C28" s="43"/>
      <c r="D28" s="44"/>
      <c r="E28" s="45"/>
      <c r="F28" s="46"/>
      <c r="G28" s="43"/>
      <c r="H28" s="44"/>
      <c r="I28" s="47"/>
      <c r="J28" s="46"/>
      <c r="K28" s="43"/>
      <c r="L28" s="44"/>
      <c r="M28" s="47"/>
      <c r="N28" s="46"/>
      <c r="O28" s="43"/>
      <c r="P28" s="44"/>
      <c r="Q28" s="47"/>
      <c r="R28" s="46"/>
      <c r="S28" s="43"/>
      <c r="T28" s="44"/>
      <c r="U28" s="47"/>
      <c r="V28" s="44"/>
      <c r="W28" s="47"/>
      <c r="X28" s="44"/>
      <c r="Y28" s="47"/>
      <c r="Z28" s="44"/>
      <c r="AA28" s="47"/>
      <c r="AB28" s="44"/>
      <c r="AC28" s="47"/>
      <c r="AD28" s="44"/>
      <c r="AE28" s="47"/>
      <c r="AF28" s="44"/>
      <c r="AG28" s="47"/>
      <c r="AH28" s="57"/>
      <c r="AI28" s="44"/>
      <c r="AJ28" s="47"/>
      <c r="AK28" s="44"/>
      <c r="AL28" s="47"/>
      <c r="AM28" s="44"/>
      <c r="AN28" s="47"/>
      <c r="AO28" s="57"/>
      <c r="AP28" s="44"/>
      <c r="AQ28" s="47"/>
    </row>
    <row r="29" spans="1:43" ht="15.75">
      <c r="A29" s="6"/>
      <c r="B29" s="5" t="s">
        <v>4</v>
      </c>
      <c r="C29" s="8">
        <f>C2+C6+C10+C14+C18+C22</f>
        <v>421</v>
      </c>
      <c r="D29" s="13">
        <f t="shared" ref="D29:F32" si="0">D2+D6+D10+D14+D18+D22</f>
        <v>1</v>
      </c>
      <c r="E29" s="12">
        <f>D29/421</f>
        <v>2.3752969121140144E-3</v>
      </c>
      <c r="F29" s="10">
        <f t="shared" si="0"/>
        <v>11</v>
      </c>
      <c r="G29" s="14">
        <f>F29/421</f>
        <v>2.6128266033254157E-2</v>
      </c>
      <c r="H29" s="13">
        <f t="shared" ref="H29" si="1">H2+H6+H10+H14+H18+H22</f>
        <v>28</v>
      </c>
      <c r="I29" s="12">
        <f>H29/421</f>
        <v>6.6508313539192399E-2</v>
      </c>
      <c r="J29" s="10">
        <f t="shared" ref="J29" si="2">J2+J6+J10+J14+J18+J22</f>
        <v>40</v>
      </c>
      <c r="K29" s="14">
        <f>J29/421</f>
        <v>9.5011876484560567E-2</v>
      </c>
      <c r="L29" s="13">
        <f t="shared" ref="L29" si="3">L2+L6+L10+L14+L18+L22</f>
        <v>45</v>
      </c>
      <c r="M29" s="12">
        <f>L29/421</f>
        <v>0.10688836104513064</v>
      </c>
      <c r="N29" s="10">
        <f t="shared" ref="N29" si="4">N2+N6+N10+N14+N18+N22</f>
        <v>55</v>
      </c>
      <c r="O29" s="14">
        <f>N29/421</f>
        <v>0.13064133016627077</v>
      </c>
      <c r="P29" s="13">
        <f t="shared" ref="P29" si="5">P2+P6+P10+P14+P18+P22</f>
        <v>56</v>
      </c>
      <c r="Q29" s="12">
        <f>P29/421</f>
        <v>0.1330166270783848</v>
      </c>
      <c r="R29" s="10">
        <f t="shared" ref="R29" si="6">R2+R6+R10+R14+R18+R22</f>
        <v>58</v>
      </c>
      <c r="S29" s="14">
        <f>R29/421</f>
        <v>0.13776722090261281</v>
      </c>
      <c r="T29" s="13">
        <f t="shared" ref="T29:V29" si="7">T2+T6+T10+T14+T18+T22</f>
        <v>62</v>
      </c>
      <c r="U29" s="12">
        <f>T29/421</f>
        <v>0.14726840855106887</v>
      </c>
      <c r="V29" s="13">
        <f t="shared" si="7"/>
        <v>69</v>
      </c>
      <c r="W29" s="12">
        <f>V29/421</f>
        <v>0.16389548693586697</v>
      </c>
      <c r="X29" s="13">
        <f t="shared" ref="X29" si="8">X2+X6+X10+X14+X18+X22</f>
        <v>71</v>
      </c>
      <c r="Y29" s="12">
        <f>X29/421</f>
        <v>0.16864608076009502</v>
      </c>
      <c r="Z29" s="13">
        <f t="shared" ref="Z29" si="9">Z2+Z6+Z10+Z14+Z18+Z22</f>
        <v>76</v>
      </c>
      <c r="AA29" s="12">
        <f>Z29/421</f>
        <v>0.18052256532066507</v>
      </c>
      <c r="AB29" s="13">
        <f t="shared" ref="AB29" si="10">AB2+AB6+AB10+AB14+AB18+AB22</f>
        <v>78</v>
      </c>
      <c r="AC29" s="12">
        <f>AB29/421</f>
        <v>0.18527315914489312</v>
      </c>
      <c r="AD29" s="13">
        <f t="shared" ref="AD29:AF29" si="11">AD2+AD6+AD10+AD14+AD18+AD22</f>
        <v>85</v>
      </c>
      <c r="AE29" s="12">
        <f>AD29/421</f>
        <v>0.20190023752969122</v>
      </c>
      <c r="AF29" s="13">
        <f t="shared" si="11"/>
        <v>92</v>
      </c>
      <c r="AG29" s="12">
        <f>AF29/421</f>
        <v>0.21852731591448932</v>
      </c>
      <c r="AH29" s="54"/>
      <c r="AI29" s="13">
        <f t="shared" ref="AI29" si="12">AI2+AI6+AI10+AI14+AI18+AI22</f>
        <v>100</v>
      </c>
      <c r="AJ29" s="12">
        <f>AI29/421</f>
        <v>0.23752969121140141</v>
      </c>
      <c r="AK29" s="13">
        <f t="shared" ref="AK29" si="13">AK2+AK6+AK10+AK14+AK18+AK22</f>
        <v>102</v>
      </c>
      <c r="AL29" s="12">
        <f>AK29/421</f>
        <v>0.24228028503562946</v>
      </c>
      <c r="AM29" s="13">
        <f>AM2+AM6+AM10+AM14+AM18+AM22</f>
        <v>104</v>
      </c>
      <c r="AN29" s="12">
        <f>AM29/421</f>
        <v>0.24703087885985747</v>
      </c>
      <c r="AO29" s="54"/>
      <c r="AP29" s="67">
        <f t="shared" ref="AP29" si="14">AP2+AP6+AP10+AP14+AP18+AP22</f>
        <v>112</v>
      </c>
      <c r="AQ29" s="65">
        <f>AP29/421</f>
        <v>0.26603325415676959</v>
      </c>
    </row>
    <row r="30" spans="1:43" ht="15.75">
      <c r="A30" s="6"/>
      <c r="B30" s="5" t="s">
        <v>0</v>
      </c>
      <c r="C30" s="8">
        <f>C3+C7+C11+C15+C19+C23</f>
        <v>421</v>
      </c>
      <c r="D30" s="13">
        <f t="shared" si="0"/>
        <v>0</v>
      </c>
      <c r="E30" s="12">
        <f>D30/421</f>
        <v>0</v>
      </c>
      <c r="F30" s="10">
        <f t="shared" si="0"/>
        <v>10</v>
      </c>
      <c r="G30" s="14">
        <f>F30/421</f>
        <v>2.3752969121140142E-2</v>
      </c>
      <c r="H30" s="13">
        <f t="shared" ref="H30" si="15">H3+H7+H11+H15+H19+H23</f>
        <v>27</v>
      </c>
      <c r="I30" s="12">
        <f>H30/421</f>
        <v>6.413301662707839E-2</v>
      </c>
      <c r="J30" s="10">
        <f t="shared" ref="J30" si="16">J3+J7+J11+J15+J19+J23</f>
        <v>34</v>
      </c>
      <c r="K30" s="14">
        <f>J30/421</f>
        <v>8.076009501187649E-2</v>
      </c>
      <c r="L30" s="13">
        <f t="shared" ref="L30" si="17">L3+L7+L11+L15+L19+L23</f>
        <v>37</v>
      </c>
      <c r="M30" s="12">
        <f>L30/421</f>
        <v>8.7885985748218529E-2</v>
      </c>
      <c r="N30" s="10">
        <f t="shared" ref="N30" si="18">N3+N7+N11+N15+N19+N23</f>
        <v>39</v>
      </c>
      <c r="O30" s="14">
        <f>N30/421</f>
        <v>9.2636579572446559E-2</v>
      </c>
      <c r="P30" s="13">
        <f t="shared" ref="P30" si="19">P3+P7+P11+P15+P19+P23</f>
        <v>46</v>
      </c>
      <c r="Q30" s="12">
        <f>P30/421</f>
        <v>0.10926365795724466</v>
      </c>
      <c r="R30" s="10">
        <f t="shared" ref="R30" si="20">R3+R7+R11+R15+R19+R23</f>
        <v>48</v>
      </c>
      <c r="S30" s="14">
        <f>R30/421</f>
        <v>0.11401425178147269</v>
      </c>
      <c r="T30" s="13">
        <f t="shared" ref="T30:V30" si="21">T3+T7+T11+T15+T19+T23</f>
        <v>50</v>
      </c>
      <c r="U30" s="12">
        <f>T30/421</f>
        <v>0.11876484560570071</v>
      </c>
      <c r="V30" s="13">
        <f t="shared" si="21"/>
        <v>52</v>
      </c>
      <c r="W30" s="12">
        <f>V30/421</f>
        <v>0.12351543942992874</v>
      </c>
      <c r="X30" s="13">
        <f t="shared" ref="X30" si="22">X3+X7+X11+X15+X19+X23</f>
        <v>56</v>
      </c>
      <c r="Y30" s="12">
        <f>X30/421</f>
        <v>0.1330166270783848</v>
      </c>
      <c r="Z30" s="13">
        <f t="shared" ref="Z30" si="23">Z3+Z7+Z11+Z15+Z19+Z23</f>
        <v>59</v>
      </c>
      <c r="AA30" s="12">
        <f>Z30/421</f>
        <v>0.14014251781472684</v>
      </c>
      <c r="AB30" s="13">
        <f t="shared" ref="AB30" si="24">AB3+AB7+AB11+AB15+AB19+AB23</f>
        <v>63</v>
      </c>
      <c r="AC30" s="12">
        <f>AB30/421</f>
        <v>0.1496437054631829</v>
      </c>
      <c r="AD30" s="13">
        <f t="shared" ref="AD30:AF30" si="25">AD3+AD7+AD11+AD15+AD19+AD23</f>
        <v>64</v>
      </c>
      <c r="AE30" s="12">
        <f>AD30/421</f>
        <v>0.15201900237529692</v>
      </c>
      <c r="AF30" s="13">
        <f t="shared" si="25"/>
        <v>72</v>
      </c>
      <c r="AG30" s="12">
        <f>AF30/421</f>
        <v>0.17102137767220901</v>
      </c>
      <c r="AH30" s="54"/>
      <c r="AI30" s="13">
        <f t="shared" ref="AI30" si="26">AI3+AI7+AI11+AI15+AI19+AI23</f>
        <v>78</v>
      </c>
      <c r="AJ30" s="12">
        <f>AI30/421</f>
        <v>0.18527315914489312</v>
      </c>
      <c r="AK30" s="13">
        <f t="shared" ref="AK30" si="27">AK3+AK7+AK11+AK15+AK19+AK23</f>
        <v>84</v>
      </c>
      <c r="AL30" s="12">
        <f>AK30/421</f>
        <v>0.1995249406175772</v>
      </c>
      <c r="AM30" s="13">
        <f t="shared" ref="AM30:AP30" si="28">AM3+AM7+AM11+AM15+AM19+AM23</f>
        <v>85</v>
      </c>
      <c r="AN30" s="12">
        <f>AM30/421</f>
        <v>0.20190023752969122</v>
      </c>
      <c r="AO30" s="54"/>
      <c r="AP30" s="67">
        <f t="shared" si="28"/>
        <v>94</v>
      </c>
      <c r="AQ30" s="65">
        <f>AP30/421</f>
        <v>0.22327790973871733</v>
      </c>
    </row>
    <row r="31" spans="1:43" ht="15.75">
      <c r="A31" s="6"/>
      <c r="B31" s="5" t="s">
        <v>1</v>
      </c>
      <c r="C31" s="8">
        <f>C4+C8+C12+C16+C20+C24</f>
        <v>421</v>
      </c>
      <c r="D31" s="13">
        <f t="shared" si="0"/>
        <v>0</v>
      </c>
      <c r="E31" s="12">
        <f>D31/421</f>
        <v>0</v>
      </c>
      <c r="F31" s="10">
        <f t="shared" si="0"/>
        <v>5</v>
      </c>
      <c r="G31" s="14">
        <f>F31/421</f>
        <v>1.1876484560570071E-2</v>
      </c>
      <c r="H31" s="13">
        <f t="shared" ref="H31" si="29">H4+H8+H12+H16+H20+H24</f>
        <v>14</v>
      </c>
      <c r="I31" s="12">
        <f>H31/421</f>
        <v>3.3254156769596199E-2</v>
      </c>
      <c r="J31" s="10">
        <f t="shared" ref="J31" si="30">J4+J8+J12+J16+J20+J24</f>
        <v>28</v>
      </c>
      <c r="K31" s="14">
        <f>J31/421</f>
        <v>6.6508313539192399E-2</v>
      </c>
      <c r="L31" s="13">
        <f t="shared" ref="L31" si="31">L4+L8+L12+L16+L20+L24</f>
        <v>36</v>
      </c>
      <c r="M31" s="12">
        <f>L31/421</f>
        <v>8.5510688836104506E-2</v>
      </c>
      <c r="N31" s="10">
        <f t="shared" ref="N31" si="32">N4+N8+N12+N16+N20+N24</f>
        <v>40</v>
      </c>
      <c r="O31" s="14">
        <f>N31/421</f>
        <v>9.5011876484560567E-2</v>
      </c>
      <c r="P31" s="13">
        <f t="shared" ref="P31" si="33">P4+P8+P12+P16+P20+P24</f>
        <v>48</v>
      </c>
      <c r="Q31" s="12">
        <f>P31/421</f>
        <v>0.11401425178147269</v>
      </c>
      <c r="R31" s="10">
        <f t="shared" ref="R31" si="34">R4+R8+R12+R16+R20+R24</f>
        <v>56</v>
      </c>
      <c r="S31" s="14">
        <f>R31/421</f>
        <v>0.1330166270783848</v>
      </c>
      <c r="T31" s="13">
        <f t="shared" ref="T31:V31" si="35">T4+T8+T12+T16+T20+T24</f>
        <v>62</v>
      </c>
      <c r="U31" s="12">
        <f>T31/421</f>
        <v>0.14726840855106887</v>
      </c>
      <c r="V31" s="13">
        <f t="shared" si="35"/>
        <v>66</v>
      </c>
      <c r="W31" s="12">
        <f>V31/421</f>
        <v>0.15676959619952494</v>
      </c>
      <c r="X31" s="13">
        <f t="shared" ref="X31" si="36">X4+X8+X12+X16+X20+X24</f>
        <v>72</v>
      </c>
      <c r="Y31" s="12">
        <f>X31/421</f>
        <v>0.17102137767220901</v>
      </c>
      <c r="Z31" s="13">
        <f t="shared" ref="Z31" si="37">Z4+Z8+Z12+Z16+Z20+Z24</f>
        <v>77</v>
      </c>
      <c r="AA31" s="12">
        <f>Z31/421</f>
        <v>0.1828978622327791</v>
      </c>
      <c r="AB31" s="13">
        <f t="shared" ref="AB31" si="38">AB4+AB8+AB12+AB16+AB20+AB24</f>
        <v>81</v>
      </c>
      <c r="AC31" s="12">
        <f>AB31/421</f>
        <v>0.19239904988123516</v>
      </c>
      <c r="AD31" s="13">
        <f t="shared" ref="AD31:AF31" si="39">AD4+AD8+AD12+AD16+AD20+AD24</f>
        <v>91</v>
      </c>
      <c r="AE31" s="12">
        <f>AD31/421</f>
        <v>0.2161520190023753</v>
      </c>
      <c r="AF31" s="13">
        <f t="shared" si="39"/>
        <v>95</v>
      </c>
      <c r="AG31" s="12">
        <f>AF31/421</f>
        <v>0.22565320665083136</v>
      </c>
      <c r="AH31" s="54"/>
      <c r="AI31" s="13">
        <f t="shared" ref="AI31" si="40">AI4+AI8+AI12+AI16+AI20+AI24</f>
        <v>102</v>
      </c>
      <c r="AJ31" s="12">
        <f>AI31/421</f>
        <v>0.24228028503562946</v>
      </c>
      <c r="AK31" s="13">
        <f t="shared" ref="AK31" si="41">AK4+AK8+AK12+AK16+AK20+AK24</f>
        <v>102</v>
      </c>
      <c r="AL31" s="12">
        <f>AK31/421</f>
        <v>0.24228028503562946</v>
      </c>
      <c r="AM31" s="13">
        <f t="shared" ref="AM31:AP31" si="42">AM4+AM8+AM12+AM16+AM20+AM24</f>
        <v>104</v>
      </c>
      <c r="AN31" s="12">
        <f>AM31/421</f>
        <v>0.24703087885985747</v>
      </c>
      <c r="AO31" s="54"/>
      <c r="AP31" s="67">
        <f t="shared" si="42"/>
        <v>111</v>
      </c>
      <c r="AQ31" s="65">
        <f>AP31/421</f>
        <v>0.26365795724465557</v>
      </c>
    </row>
    <row r="32" spans="1:43" ht="16.5" thickBot="1">
      <c r="A32" s="48"/>
      <c r="B32" s="27" t="s">
        <v>3</v>
      </c>
      <c r="C32" s="49">
        <f>C5+C9+C13+C17+C21+C25</f>
        <v>421</v>
      </c>
      <c r="D32" s="50">
        <f t="shared" si="0"/>
        <v>1</v>
      </c>
      <c r="E32" s="30">
        <f>D32/421</f>
        <v>2.3752969121140144E-3</v>
      </c>
      <c r="F32" s="51">
        <f t="shared" si="0"/>
        <v>7</v>
      </c>
      <c r="G32" s="32">
        <f>F32/421</f>
        <v>1.66270783847981E-2</v>
      </c>
      <c r="H32" s="50">
        <f t="shared" ref="H32" si="43">H5+H9+H13+H17+H21+H25</f>
        <v>21</v>
      </c>
      <c r="I32" s="30">
        <f>H32/421</f>
        <v>4.9881235154394299E-2</v>
      </c>
      <c r="J32" s="51">
        <f t="shared" ref="J32" si="44">J5+J9+J13+J17+J21+J25</f>
        <v>34</v>
      </c>
      <c r="K32" s="32">
        <f>J32/421</f>
        <v>8.076009501187649E-2</v>
      </c>
      <c r="L32" s="50">
        <f t="shared" ref="L32" si="45">L5+L9+L13+L17+L21+L25</f>
        <v>41</v>
      </c>
      <c r="M32" s="30">
        <f>L32/421</f>
        <v>9.7387173396674589E-2</v>
      </c>
      <c r="N32" s="51">
        <f t="shared" ref="N32" si="46">N5+N9+N13+N17+N21+N25</f>
        <v>46</v>
      </c>
      <c r="O32" s="32">
        <f>N32/421</f>
        <v>0.10926365795724466</v>
      </c>
      <c r="P32" s="50">
        <f t="shared" ref="P32" si="47">P5+P9+P13+P17+P21+P25</f>
        <v>48</v>
      </c>
      <c r="Q32" s="30">
        <f>P32/421</f>
        <v>0.11401425178147269</v>
      </c>
      <c r="R32" s="51">
        <f t="shared" ref="R32" si="48">R5+R9+R13+R17+R21+R25</f>
        <v>49</v>
      </c>
      <c r="S32" s="32">
        <f>R32/421</f>
        <v>0.1163895486935867</v>
      </c>
      <c r="T32" s="50">
        <f t="shared" ref="T32:V32" si="49">T5+T9+T13+T17+T21+T25</f>
        <v>50</v>
      </c>
      <c r="U32" s="30">
        <f>T32/421</f>
        <v>0.11876484560570071</v>
      </c>
      <c r="V32" s="50">
        <f t="shared" si="49"/>
        <v>52</v>
      </c>
      <c r="W32" s="30">
        <f>V32/421</f>
        <v>0.12351543942992874</v>
      </c>
      <c r="X32" s="50">
        <f t="shared" ref="X32" si="50">X5+X9+X13+X17+X21+X25</f>
        <v>55</v>
      </c>
      <c r="Y32" s="30">
        <f>X32/421</f>
        <v>0.13064133016627077</v>
      </c>
      <c r="Z32" s="50">
        <f t="shared" ref="Z32" si="51">Z5+Z9+Z13+Z17+Z21+Z25</f>
        <v>55</v>
      </c>
      <c r="AA32" s="30">
        <f>Z32/421</f>
        <v>0.13064133016627077</v>
      </c>
      <c r="AB32" s="50">
        <f t="shared" ref="AB32" si="52">AB5+AB9+AB13+AB17+AB21+AB25</f>
        <v>56</v>
      </c>
      <c r="AC32" s="30">
        <f>AB32/421</f>
        <v>0.1330166270783848</v>
      </c>
      <c r="AD32" s="50">
        <f t="shared" ref="AD32:AF32" si="53">AD5+AD9+AD13+AD17+AD21+AD25</f>
        <v>63</v>
      </c>
      <c r="AE32" s="30">
        <f>AD32/421</f>
        <v>0.1496437054631829</v>
      </c>
      <c r="AF32" s="50">
        <f t="shared" si="53"/>
        <v>67</v>
      </c>
      <c r="AG32" s="30">
        <f>AF32/421</f>
        <v>0.15914489311163896</v>
      </c>
      <c r="AH32" s="55"/>
      <c r="AI32" s="50">
        <f t="shared" ref="AI32" si="54">AI5+AI9+AI13+AI17+AI21+AI25</f>
        <v>69</v>
      </c>
      <c r="AJ32" s="30">
        <f>AI32/421</f>
        <v>0.16389548693586697</v>
      </c>
      <c r="AK32" s="50">
        <f t="shared" ref="AK32" si="55">AK5+AK9+AK13+AK17+AK21+AK25</f>
        <v>70</v>
      </c>
      <c r="AL32" s="30">
        <f>AK32/421</f>
        <v>0.166270783847981</v>
      </c>
      <c r="AM32" s="50">
        <f t="shared" ref="AM32:AP32" si="56">AM5+AM9+AM13+AM17+AM21+AM25</f>
        <v>72</v>
      </c>
      <c r="AN32" s="30">
        <f>AM32/421</f>
        <v>0.17102137767220901</v>
      </c>
      <c r="AO32" s="55"/>
      <c r="AP32" s="68">
        <f t="shared" si="56"/>
        <v>74</v>
      </c>
      <c r="AQ32" s="69">
        <f>AP32/421</f>
        <v>0.17577197149643706</v>
      </c>
    </row>
    <row r="33" spans="1:43" ht="16.5" thickTop="1">
      <c r="A33" s="41" t="s">
        <v>16</v>
      </c>
      <c r="B33" s="42"/>
      <c r="C33" s="43"/>
      <c r="D33" s="44"/>
      <c r="E33" s="45"/>
      <c r="F33" s="46"/>
      <c r="G33" s="43"/>
      <c r="H33" s="44"/>
      <c r="I33" s="47"/>
      <c r="J33" s="46"/>
      <c r="K33" s="43"/>
      <c r="L33" s="44"/>
      <c r="M33" s="47"/>
      <c r="N33" s="46"/>
      <c r="O33" s="43"/>
      <c r="P33" s="44"/>
      <c r="Q33" s="47"/>
      <c r="R33" s="46"/>
      <c r="S33" s="43"/>
      <c r="T33" s="46"/>
      <c r="U33" s="43"/>
      <c r="V33" s="44"/>
      <c r="W33" s="47"/>
      <c r="X33" s="44"/>
      <c r="Y33" s="47"/>
      <c r="Z33" s="60" t="s">
        <v>19</v>
      </c>
      <c r="AA33" s="47"/>
      <c r="AB33" s="44"/>
      <c r="AC33" s="47"/>
      <c r="AD33" s="44"/>
      <c r="AE33" s="47"/>
      <c r="AF33" s="44"/>
      <c r="AG33" s="47"/>
      <c r="AH33" s="57"/>
      <c r="AI33" s="44"/>
      <c r="AJ33" s="47"/>
      <c r="AK33" s="44"/>
      <c r="AL33" s="47"/>
      <c r="AM33" s="44"/>
      <c r="AN33" s="47"/>
      <c r="AO33" s="57"/>
      <c r="AP33" s="44"/>
      <c r="AQ33" s="47"/>
    </row>
    <row r="34" spans="1:43" ht="15.75">
      <c r="A34" s="6"/>
      <c r="B34" s="5" t="s">
        <v>4</v>
      </c>
      <c r="C34" s="8">
        <v>421</v>
      </c>
      <c r="D34" s="13">
        <f>L2+D6+N10+N14+P18+P22</f>
        <v>2</v>
      </c>
      <c r="E34" s="12">
        <f>D34/421</f>
        <v>4.7505938242280287E-3</v>
      </c>
      <c r="F34" s="13">
        <f>N2+F6+P10+P14+R18+R22</f>
        <v>13</v>
      </c>
      <c r="G34" s="14">
        <f>F34/421</f>
        <v>3.0878859857482184E-2</v>
      </c>
      <c r="H34" s="13">
        <f>P2+H6+R10+R14+T18+T22</f>
        <v>31</v>
      </c>
      <c r="I34" s="12">
        <f>H34/421</f>
        <v>7.3634204275534437E-2</v>
      </c>
      <c r="J34" s="13">
        <f>R2+J6+T10+T14+V18+V22</f>
        <v>47</v>
      </c>
      <c r="K34" s="14">
        <f>J34/421</f>
        <v>0.11163895486935867</v>
      </c>
      <c r="L34" s="13">
        <f>T2+L6+V10+V14+X18+X22</f>
        <v>58</v>
      </c>
      <c r="M34" s="14">
        <f>L34/421</f>
        <v>0.13776722090261281</v>
      </c>
      <c r="N34" s="13">
        <f>V2+N6+X10+X14+Z18+Z22</f>
        <v>71</v>
      </c>
      <c r="O34" s="14">
        <f>N34/421</f>
        <v>0.16864608076009502</v>
      </c>
      <c r="P34" s="13">
        <f>X2+P6+Z10+Z14+AB18+AB22</f>
        <v>73</v>
      </c>
      <c r="Q34" s="14">
        <f>P34/421</f>
        <v>0.17339667458432304</v>
      </c>
      <c r="R34" s="13">
        <f>Z2+R6+AB10+AB14+AD18+AD22</f>
        <v>77</v>
      </c>
      <c r="S34" s="14">
        <f>R34/421</f>
        <v>0.1828978622327791</v>
      </c>
      <c r="T34" s="13">
        <f>AB2+T6+AD10+AD14+AF18+AF22</f>
        <v>83</v>
      </c>
      <c r="U34" s="14">
        <f>T34/421</f>
        <v>0.19714964370546317</v>
      </c>
      <c r="V34" s="58" t="s">
        <v>18</v>
      </c>
      <c r="W34" s="14"/>
      <c r="X34" s="13"/>
      <c r="Y34" s="14"/>
      <c r="Z34" s="13">
        <f>AF6+AI2+AK10+AK14+AM18</f>
        <v>102</v>
      </c>
      <c r="AA34" s="14">
        <f>Z34/421</f>
        <v>0.24228028503562946</v>
      </c>
      <c r="AB34" s="13"/>
      <c r="AC34" s="14"/>
      <c r="AD34" s="13"/>
      <c r="AE34" s="12"/>
      <c r="AF34" s="13"/>
      <c r="AG34" s="12"/>
      <c r="AH34" s="54"/>
      <c r="AI34" s="13"/>
      <c r="AJ34" s="12"/>
      <c r="AK34" s="13"/>
      <c r="AL34" s="12"/>
      <c r="AM34" s="13"/>
      <c r="AN34" s="12"/>
      <c r="AO34" s="54"/>
      <c r="AP34" s="61"/>
      <c r="AQ34" s="12"/>
    </row>
    <row r="35" spans="1:43" ht="15.75">
      <c r="A35" s="6"/>
      <c r="B35" s="5" t="s">
        <v>0</v>
      </c>
      <c r="C35" s="8">
        <v>421</v>
      </c>
      <c r="D35" s="13">
        <f>L3+D7+N11+N15+P19+P23</f>
        <v>1</v>
      </c>
      <c r="E35" s="12">
        <f>D35/421</f>
        <v>2.3752969121140144E-3</v>
      </c>
      <c r="F35" s="13">
        <f>N3+F7+P11+P15+R19+R23</f>
        <v>13</v>
      </c>
      <c r="G35" s="14">
        <f>F35/421</f>
        <v>3.0878859857482184E-2</v>
      </c>
      <c r="H35" s="13">
        <f>P3+H7+R11+R15+T19+T23</f>
        <v>30</v>
      </c>
      <c r="I35" s="12">
        <f>H35/421</f>
        <v>7.1258907363420429E-2</v>
      </c>
      <c r="J35" s="13">
        <f>R3+J7+T11+T15+V19+V23</f>
        <v>38</v>
      </c>
      <c r="K35" s="14">
        <f>J35/421</f>
        <v>9.0261282660332537E-2</v>
      </c>
      <c r="L35" s="13">
        <f>T3+L7+V11+V15+X19+X23</f>
        <v>43</v>
      </c>
      <c r="M35" s="14">
        <f>L35/421</f>
        <v>0.10213776722090261</v>
      </c>
      <c r="N35" s="13">
        <f>V3+N7+X11+X15+Z19+Z23</f>
        <v>50</v>
      </c>
      <c r="O35" s="14">
        <f>N35/421</f>
        <v>0.11876484560570071</v>
      </c>
      <c r="P35" s="13">
        <f>X3+P7+Z11+Z15+AB19+AB23</f>
        <v>58</v>
      </c>
      <c r="Q35" s="14">
        <f>P35/421</f>
        <v>0.13776722090261281</v>
      </c>
      <c r="R35" s="13">
        <f>Z3+R7+AB11+AB15+AD19+AD23</f>
        <v>60</v>
      </c>
      <c r="S35" s="14">
        <f>R35/421</f>
        <v>0.14251781472684086</v>
      </c>
      <c r="T35" s="13">
        <f>AB3+T7+AD11+AD15+AF19+AF23</f>
        <v>64</v>
      </c>
      <c r="U35" s="14">
        <f>T35/421</f>
        <v>0.15201900237529692</v>
      </c>
      <c r="V35" s="58" t="s">
        <v>18</v>
      </c>
      <c r="W35" s="14"/>
      <c r="X35" s="13"/>
      <c r="Y35" s="14"/>
      <c r="Z35" s="13">
        <f>AF7+AI3+AK11+AK15+AM19</f>
        <v>80</v>
      </c>
      <c r="AA35" s="14">
        <f>Z35/421</f>
        <v>0.19002375296912113</v>
      </c>
      <c r="AB35" s="13"/>
      <c r="AC35" s="14"/>
      <c r="AD35" s="13"/>
      <c r="AE35" s="12"/>
      <c r="AF35" s="13"/>
      <c r="AG35" s="12"/>
      <c r="AH35" s="54"/>
      <c r="AI35" s="13"/>
      <c r="AJ35" s="12"/>
      <c r="AK35" s="13"/>
      <c r="AL35" s="12"/>
      <c r="AM35" s="13"/>
      <c r="AN35" s="12"/>
      <c r="AO35" s="54"/>
      <c r="AP35" s="13"/>
      <c r="AQ35" s="12"/>
    </row>
    <row r="36" spans="1:43" ht="15.75">
      <c r="A36" s="6"/>
      <c r="B36" s="5" t="s">
        <v>1</v>
      </c>
      <c r="C36" s="8">
        <v>421</v>
      </c>
      <c r="D36" s="13">
        <f>L4+D8+N12+N16+P20+P24</f>
        <v>0</v>
      </c>
      <c r="E36" s="12">
        <f>D36/421</f>
        <v>0</v>
      </c>
      <c r="F36" s="13">
        <f>N4+F8+P12+P16+R20+R24</f>
        <v>8</v>
      </c>
      <c r="G36" s="14">
        <f>F36/421</f>
        <v>1.9002375296912115E-2</v>
      </c>
      <c r="H36" s="13">
        <f>P4+H8+R12+R16+T20+T24</f>
        <v>23</v>
      </c>
      <c r="I36" s="12">
        <f>H36/421</f>
        <v>5.4631828978622329E-2</v>
      </c>
      <c r="J36" s="13">
        <f>R4+J8+T12+T16+V20+V24</f>
        <v>45</v>
      </c>
      <c r="K36" s="14">
        <f>J36/421</f>
        <v>0.10688836104513064</v>
      </c>
      <c r="L36" s="13">
        <f>T4+L8+V12+V16+X20+X24</f>
        <v>56</v>
      </c>
      <c r="M36" s="14">
        <f>L36/421</f>
        <v>0.1330166270783848</v>
      </c>
      <c r="N36" s="13">
        <f>V4+N8+X12+X16+Z20+Z24</f>
        <v>65</v>
      </c>
      <c r="O36" s="14">
        <f>N36/421</f>
        <v>0.15439429928741091</v>
      </c>
      <c r="P36" s="13">
        <f>X4+P8+Z12+Z16+AB20+AB24</f>
        <v>74</v>
      </c>
      <c r="Q36" s="14">
        <f>P36/421</f>
        <v>0.17577197149643706</v>
      </c>
      <c r="R36" s="13">
        <f>Z4+R8+AB12+AB16+AD20+AD24</f>
        <v>82</v>
      </c>
      <c r="S36" s="14">
        <f>R36/421</f>
        <v>0.19477434679334918</v>
      </c>
      <c r="T36" s="13">
        <f>AB4+T8+AD12+AD16+AF20+AF24</f>
        <v>86</v>
      </c>
      <c r="U36" s="14">
        <f>T36/421</f>
        <v>0.20427553444180521</v>
      </c>
      <c r="V36" s="58" t="s">
        <v>18</v>
      </c>
      <c r="W36" s="14"/>
      <c r="X36" s="13"/>
      <c r="Y36" s="14"/>
      <c r="Z36" s="13">
        <f>AF8+AI4+AK12+AK16+AM20</f>
        <v>99</v>
      </c>
      <c r="AA36" s="14">
        <f>Z36/421</f>
        <v>0.23515439429928742</v>
      </c>
      <c r="AB36" s="13"/>
      <c r="AC36" s="14"/>
      <c r="AD36" s="13"/>
      <c r="AE36" s="12"/>
      <c r="AF36" s="13"/>
      <c r="AG36" s="12"/>
      <c r="AH36" s="54"/>
      <c r="AI36" s="13"/>
      <c r="AJ36" s="12"/>
      <c r="AK36" s="13"/>
      <c r="AL36" s="12"/>
      <c r="AM36" s="13"/>
      <c r="AN36" s="12"/>
      <c r="AO36" s="54"/>
      <c r="AP36" s="13"/>
      <c r="AQ36" s="12"/>
    </row>
    <row r="37" spans="1:43" ht="16.5" thickBot="1">
      <c r="A37" s="48"/>
      <c r="B37" s="27" t="s">
        <v>3</v>
      </c>
      <c r="C37" s="49">
        <v>421</v>
      </c>
      <c r="D37" s="50">
        <f>L5+D9+N13+N17+P21+P25</f>
        <v>3</v>
      </c>
      <c r="E37" s="30">
        <f>D37/421</f>
        <v>7.1258907363420431E-3</v>
      </c>
      <c r="F37" s="50">
        <f>N5+F9+P13+P17+R21+R25</f>
        <v>9</v>
      </c>
      <c r="G37" s="32">
        <f>F37/421</f>
        <v>2.1377672209026127E-2</v>
      </c>
      <c r="H37" s="50">
        <f>P5+H9+R13+R17+T21+T25</f>
        <v>25</v>
      </c>
      <c r="I37" s="30">
        <f>H37/421</f>
        <v>5.9382422802850353E-2</v>
      </c>
      <c r="J37" s="50">
        <f>R5+J9+T13+T17+V21+V25</f>
        <v>39</v>
      </c>
      <c r="K37" s="32">
        <f>J37/421</f>
        <v>9.2636579572446559E-2</v>
      </c>
      <c r="L37" s="50">
        <f>T5+L9+V13+V17+X21+X25</f>
        <v>46</v>
      </c>
      <c r="M37" s="32">
        <f>L37/421</f>
        <v>0.10926365795724466</v>
      </c>
      <c r="N37" s="50">
        <f>V5+N9+X13+X17+Z21+Z25</f>
        <v>50</v>
      </c>
      <c r="O37" s="32">
        <f>N37/421</f>
        <v>0.11876484560570071</v>
      </c>
      <c r="P37" s="50">
        <f>X5+P9+Z13+Z17+AB21+AB25</f>
        <v>51</v>
      </c>
      <c r="Q37" s="32">
        <f>P37/421</f>
        <v>0.12114014251781473</v>
      </c>
      <c r="R37" s="50">
        <f>Z5+R9+AB13+AB17+AD21+AD25</f>
        <v>53</v>
      </c>
      <c r="S37" s="32">
        <f>R37/421</f>
        <v>0.12589073634204276</v>
      </c>
      <c r="T37" s="50">
        <f>AB5+T9+AD13+AD17+AF21+AF25</f>
        <v>57</v>
      </c>
      <c r="U37" s="32">
        <f>T37/421</f>
        <v>0.13539192399049882</v>
      </c>
      <c r="V37" s="59" t="s">
        <v>18</v>
      </c>
      <c r="W37" s="32"/>
      <c r="X37" s="50"/>
      <c r="Y37" s="32"/>
      <c r="Z37" s="13">
        <f>AF9+AI5+AK13+AK17+AM21</f>
        <v>68</v>
      </c>
      <c r="AA37" s="14">
        <f>Z37/421</f>
        <v>0.16152019002375298</v>
      </c>
      <c r="AB37" s="13"/>
      <c r="AC37" s="32"/>
      <c r="AD37" s="50"/>
      <c r="AE37" s="30"/>
      <c r="AF37" s="50"/>
      <c r="AG37" s="30"/>
      <c r="AH37" s="55"/>
      <c r="AI37" s="50"/>
      <c r="AJ37" s="30"/>
      <c r="AK37" s="50"/>
      <c r="AL37" s="30"/>
      <c r="AM37" s="50"/>
      <c r="AN37" s="30"/>
      <c r="AO37" s="55"/>
      <c r="AP37" s="50"/>
      <c r="AQ37" s="30"/>
    </row>
    <row r="38" spans="1:43" ht="16.5" thickTop="1">
      <c r="A38" s="41" t="s">
        <v>17</v>
      </c>
      <c r="B38" s="42"/>
      <c r="C38" s="43"/>
      <c r="D38" s="44"/>
      <c r="E38" s="45"/>
      <c r="F38" s="46"/>
      <c r="G38" s="43"/>
      <c r="H38" s="44"/>
      <c r="I38" s="47"/>
      <c r="J38" s="46"/>
      <c r="K38" s="43"/>
      <c r="L38" s="44"/>
      <c r="M38" s="47"/>
      <c r="N38" s="44"/>
      <c r="O38" s="47"/>
      <c r="P38" s="44"/>
      <c r="Q38" s="47"/>
      <c r="R38" s="44"/>
      <c r="S38" s="47"/>
      <c r="T38" s="44"/>
      <c r="U38" s="47"/>
      <c r="V38" s="44"/>
      <c r="W38" s="47"/>
      <c r="X38" s="44"/>
      <c r="Y38" s="47"/>
      <c r="Z38" s="60" t="s">
        <v>19</v>
      </c>
      <c r="AA38" s="47"/>
      <c r="AB38" s="44"/>
      <c r="AC38" s="47"/>
      <c r="AD38" s="44"/>
      <c r="AE38" s="47"/>
      <c r="AF38" s="44"/>
      <c r="AG38" s="47"/>
      <c r="AH38" s="57"/>
      <c r="AI38" s="44"/>
      <c r="AJ38" s="47"/>
      <c r="AK38" s="44"/>
      <c r="AL38" s="47"/>
      <c r="AM38" s="44"/>
      <c r="AN38" s="62"/>
      <c r="AO38" s="63"/>
      <c r="AP38" s="64" t="s">
        <v>20</v>
      </c>
      <c r="AQ38" s="62"/>
    </row>
    <row r="39" spans="1:43" ht="15.75">
      <c r="A39" s="6"/>
      <c r="B39" s="5" t="s">
        <v>4</v>
      </c>
      <c r="C39" s="8">
        <v>341</v>
      </c>
      <c r="D39" s="13">
        <f>L2+N10+N14+P18+X22</f>
        <v>1</v>
      </c>
      <c r="E39" s="12">
        <f>D39/341</f>
        <v>2.9325513196480938E-3</v>
      </c>
      <c r="F39" s="13">
        <f>N2+P10+P14+R18+Z22</f>
        <v>2</v>
      </c>
      <c r="G39" s="12">
        <f>F39/341</f>
        <v>5.8651026392961877E-3</v>
      </c>
      <c r="H39" s="13">
        <f>P2+R10+R14+T18+AB22</f>
        <v>3</v>
      </c>
      <c r="I39" s="12">
        <f>H39/341</f>
        <v>8.7976539589442824E-3</v>
      </c>
      <c r="J39" s="13">
        <f>R2+T10+T14+V18+AD22</f>
        <v>7</v>
      </c>
      <c r="K39" s="12">
        <f>J39/341</f>
        <v>2.0527859237536656E-2</v>
      </c>
      <c r="L39" s="13">
        <f>T2+V10+V14+X18+AF22</f>
        <v>13</v>
      </c>
      <c r="M39" s="12">
        <f>L39/341</f>
        <v>3.8123167155425221E-2</v>
      </c>
      <c r="N39" s="13">
        <f>V2+X10+X14+Z18+AI22</f>
        <v>17</v>
      </c>
      <c r="O39" s="12">
        <f>N39/341</f>
        <v>4.9853372434017593E-2</v>
      </c>
      <c r="P39" s="13">
        <f>X2+Z10+Z14+AB18+AK22</f>
        <v>19</v>
      </c>
      <c r="Q39" s="12">
        <f>P39/341</f>
        <v>5.5718475073313782E-2</v>
      </c>
      <c r="R39" s="13">
        <f>Z2+AB10+AB14+AD18+AM22</f>
        <v>22</v>
      </c>
      <c r="S39" s="12">
        <f>R39/341</f>
        <v>6.4516129032258063E-2</v>
      </c>
      <c r="T39" s="13">
        <f>AB2+AD10+AD14+AF18+AP22</f>
        <v>29</v>
      </c>
      <c r="U39" s="12">
        <f>T39/341</f>
        <v>8.5043988269794715E-2</v>
      </c>
      <c r="V39" s="58" t="s">
        <v>18</v>
      </c>
      <c r="W39" s="12"/>
      <c r="X39" s="13"/>
      <c r="Y39" s="12"/>
      <c r="Z39" s="13">
        <f>AI2+AK10+AK14+AM18</f>
        <v>43</v>
      </c>
      <c r="AA39" s="12">
        <f>Z39/341</f>
        <v>0.12609970674486803</v>
      </c>
      <c r="AB39" s="13"/>
      <c r="AC39" s="12"/>
      <c r="AD39" s="13"/>
      <c r="AE39" s="12"/>
      <c r="AF39" s="13"/>
      <c r="AG39" s="12"/>
      <c r="AH39" s="54"/>
      <c r="AI39" s="13"/>
      <c r="AJ39" s="12"/>
      <c r="AK39" s="13"/>
      <c r="AL39" s="12"/>
      <c r="AM39" s="13"/>
      <c r="AN39" s="65"/>
      <c r="AO39" s="66"/>
      <c r="AP39" s="67">
        <v>52</v>
      </c>
      <c r="AQ39" s="65">
        <f>AP39/341</f>
        <v>0.15249266862170088</v>
      </c>
    </row>
    <row r="40" spans="1:43" ht="15.75">
      <c r="A40" s="6"/>
      <c r="B40" s="5" t="s">
        <v>0</v>
      </c>
      <c r="C40" s="8">
        <v>341</v>
      </c>
      <c r="D40" s="13">
        <f>L3+N11+N15+P19+X23</f>
        <v>1</v>
      </c>
      <c r="E40" s="12">
        <f>D40/341</f>
        <v>2.9325513196480938E-3</v>
      </c>
      <c r="F40" s="13">
        <f>N3+P11+P15+R19+Z23</f>
        <v>4</v>
      </c>
      <c r="G40" s="12">
        <f>F40/341</f>
        <v>1.1730205278592375E-2</v>
      </c>
      <c r="H40" s="13">
        <f>P3+R11+R15+T19+AB23</f>
        <v>4</v>
      </c>
      <c r="I40" s="12">
        <f>H40/341</f>
        <v>1.1730205278592375E-2</v>
      </c>
      <c r="J40" s="13">
        <f>R3+T11+T15+V19+AD23</f>
        <v>5</v>
      </c>
      <c r="K40" s="12">
        <f>J40/341</f>
        <v>1.466275659824047E-2</v>
      </c>
      <c r="L40" s="13">
        <f>T3+V11+V15+X19+AF23</f>
        <v>8</v>
      </c>
      <c r="M40" s="12">
        <f>L40/341</f>
        <v>2.3460410557184751E-2</v>
      </c>
      <c r="N40" s="13">
        <f>V3+X11+X15+Z19+AI23</f>
        <v>15</v>
      </c>
      <c r="O40" s="12">
        <f>N40/341</f>
        <v>4.398826979472141E-2</v>
      </c>
      <c r="P40" s="13">
        <f>X3+Z11+Z15+AB19+AK23</f>
        <v>16</v>
      </c>
      <c r="Q40" s="12">
        <f>P40/341</f>
        <v>4.6920821114369501E-2</v>
      </c>
      <c r="R40" s="13">
        <f>Z3+AB11+AB15+AD19+AM23</f>
        <v>19</v>
      </c>
      <c r="S40" s="12">
        <f>R40/341</f>
        <v>5.5718475073313782E-2</v>
      </c>
      <c r="T40" s="13">
        <f>AB3+AD11+AD15+AF19+AP23</f>
        <v>22</v>
      </c>
      <c r="U40" s="12">
        <f>T40/341</f>
        <v>6.4516129032258063E-2</v>
      </c>
      <c r="V40" s="58" t="s">
        <v>18</v>
      </c>
      <c r="W40" s="12"/>
      <c r="X40" s="13"/>
      <c r="Y40" s="12"/>
      <c r="Z40" s="13">
        <f>AI3+AK11+AK15+AM19</f>
        <v>34</v>
      </c>
      <c r="AA40" s="12">
        <f>Z40/341</f>
        <v>9.9706744868035185E-2</v>
      </c>
      <c r="AB40" s="13"/>
      <c r="AC40" s="12"/>
      <c r="AD40" s="13"/>
      <c r="AE40" s="12"/>
      <c r="AF40" s="13"/>
      <c r="AG40" s="12"/>
      <c r="AH40" s="54"/>
      <c r="AI40" s="13"/>
      <c r="AJ40" s="12"/>
      <c r="AK40" s="13"/>
      <c r="AL40" s="12"/>
      <c r="AM40" s="13"/>
      <c r="AN40" s="65"/>
      <c r="AO40" s="66"/>
      <c r="AP40" s="67">
        <v>47</v>
      </c>
      <c r="AQ40" s="65">
        <f>AP40/341</f>
        <v>0.1378299120234604</v>
      </c>
    </row>
    <row r="41" spans="1:43" ht="15.75">
      <c r="A41" s="6"/>
      <c r="B41" s="5" t="s">
        <v>1</v>
      </c>
      <c r="C41" s="8">
        <v>341</v>
      </c>
      <c r="D41" s="13">
        <f>L4+N12+N16+P20+X24</f>
        <v>0</v>
      </c>
      <c r="E41" s="12">
        <f>D41/341</f>
        <v>0</v>
      </c>
      <c r="F41" s="13">
        <f>N4+P12+P16+R20+Z24</f>
        <v>3</v>
      </c>
      <c r="G41" s="12">
        <f>F41/341</f>
        <v>8.7976539589442824E-3</v>
      </c>
      <c r="H41" s="13">
        <f>P4+R12+R16+T20+AB24</f>
        <v>9</v>
      </c>
      <c r="I41" s="12">
        <f>H41/341</f>
        <v>2.6392961876832845E-2</v>
      </c>
      <c r="J41" s="13">
        <f>R4+T12+T16+V20+AD24</f>
        <v>17</v>
      </c>
      <c r="K41" s="12">
        <f>J41/341</f>
        <v>4.9853372434017593E-2</v>
      </c>
      <c r="L41" s="13">
        <f>T4+V12+V16+X20+AF24</f>
        <v>20</v>
      </c>
      <c r="M41" s="12">
        <f>L41/341</f>
        <v>5.865102639296188E-2</v>
      </c>
      <c r="N41" s="13">
        <f>V4+X12+X16+Z20+AI24</f>
        <v>27</v>
      </c>
      <c r="O41" s="12">
        <f>N41/341</f>
        <v>7.9178885630498533E-2</v>
      </c>
      <c r="P41" s="13">
        <f>X4+Z12+Z16+AB20+AK24</f>
        <v>33</v>
      </c>
      <c r="Q41" s="12">
        <f>P41/341</f>
        <v>9.6774193548387094E-2</v>
      </c>
      <c r="R41" s="13">
        <f>Z4+AB12+AB16+AD20+AM24</f>
        <v>39</v>
      </c>
      <c r="S41" s="12">
        <f>R41/341</f>
        <v>0.11436950146627566</v>
      </c>
      <c r="T41" s="13">
        <f>AB4+AD12+AD16+AF20+AP24</f>
        <v>43</v>
      </c>
      <c r="U41" s="12">
        <f>T41/341</f>
        <v>0.12609970674486803</v>
      </c>
      <c r="V41" s="58" t="s">
        <v>18</v>
      </c>
      <c r="W41" s="12"/>
      <c r="X41" s="13"/>
      <c r="Y41" s="12"/>
      <c r="Z41" s="13">
        <f>AI4+AK12+AK16+AM20</f>
        <v>50</v>
      </c>
      <c r="AA41" s="12">
        <f>Z41/341</f>
        <v>0.1466275659824047</v>
      </c>
      <c r="AB41" s="13"/>
      <c r="AC41" s="12"/>
      <c r="AD41" s="13"/>
      <c r="AE41" s="12"/>
      <c r="AF41" s="13"/>
      <c r="AG41" s="12"/>
      <c r="AH41" s="54"/>
      <c r="AI41" s="13"/>
      <c r="AJ41" s="12"/>
      <c r="AK41" s="13"/>
      <c r="AL41" s="12"/>
      <c r="AM41" s="13"/>
      <c r="AN41" s="65"/>
      <c r="AO41" s="66"/>
      <c r="AP41" s="67">
        <v>60</v>
      </c>
      <c r="AQ41" s="65">
        <f>AP41/341</f>
        <v>0.17595307917888564</v>
      </c>
    </row>
    <row r="42" spans="1:43" ht="15.75">
      <c r="A42" s="6"/>
      <c r="B42" s="5" t="s">
        <v>3</v>
      </c>
      <c r="C42" s="8">
        <v>341</v>
      </c>
      <c r="D42" s="13">
        <f>L5+N13+N17+P21+X25</f>
        <v>2</v>
      </c>
      <c r="E42" s="12">
        <f>D42/341</f>
        <v>5.8651026392961877E-3</v>
      </c>
      <c r="F42" s="13">
        <f>N5+P13+P17+R21+Z25</f>
        <v>2</v>
      </c>
      <c r="G42" s="12">
        <f>F42/341</f>
        <v>5.8651026392961877E-3</v>
      </c>
      <c r="H42" s="13">
        <f>P5+R13+R17+T21+AB25</f>
        <v>4</v>
      </c>
      <c r="I42" s="12">
        <f>H42/341</f>
        <v>1.1730205278592375E-2</v>
      </c>
      <c r="J42" s="13">
        <f>R5+T13+T17+V21+AD25</f>
        <v>5</v>
      </c>
      <c r="K42" s="12">
        <f>J42/341</f>
        <v>1.466275659824047E-2</v>
      </c>
      <c r="L42" s="13">
        <f>T5+V13+V17+X21+AF25</f>
        <v>5</v>
      </c>
      <c r="M42" s="12">
        <f>L42/341</f>
        <v>1.466275659824047E-2</v>
      </c>
      <c r="N42" s="13">
        <f>V5+X13+X17+Z21+AI25</f>
        <v>7</v>
      </c>
      <c r="O42" s="12">
        <f>N42/341</f>
        <v>2.0527859237536656E-2</v>
      </c>
      <c r="P42" s="13">
        <f>X5+Z13+Z17+AB21+AK25</f>
        <v>7</v>
      </c>
      <c r="Q42" s="12">
        <f>P42/341</f>
        <v>2.0527859237536656E-2</v>
      </c>
      <c r="R42" s="13">
        <f>Z5+AB13+AB17+AD21+AM25</f>
        <v>9</v>
      </c>
      <c r="S42" s="12">
        <f>R42/341</f>
        <v>2.6392961876832845E-2</v>
      </c>
      <c r="T42" s="13">
        <f>AB5+AD13+AD17+AF21+AP25</f>
        <v>11</v>
      </c>
      <c r="U42" s="12">
        <f>T42/341</f>
        <v>3.2258064516129031E-2</v>
      </c>
      <c r="V42" s="58" t="s">
        <v>18</v>
      </c>
      <c r="W42" s="12"/>
      <c r="X42" s="13"/>
      <c r="Y42" s="12"/>
      <c r="Z42" s="13">
        <f>AI5+AK13+AK17+AM21</f>
        <v>10</v>
      </c>
      <c r="AA42" s="12">
        <f>Z42/341</f>
        <v>2.932551319648094E-2</v>
      </c>
      <c r="AB42" s="13"/>
      <c r="AC42" s="12"/>
      <c r="AD42" s="13"/>
      <c r="AE42" s="12"/>
      <c r="AF42" s="13"/>
      <c r="AG42" s="12"/>
      <c r="AH42" s="54"/>
      <c r="AI42" s="13"/>
      <c r="AJ42" s="12"/>
      <c r="AK42" s="13"/>
      <c r="AL42" s="12"/>
      <c r="AM42" s="13"/>
      <c r="AN42" s="65"/>
      <c r="AO42" s="66"/>
      <c r="AP42" s="67">
        <v>14</v>
      </c>
      <c r="AQ42" s="65">
        <f>AP42/341</f>
        <v>4.1055718475073312E-2</v>
      </c>
    </row>
    <row r="43" spans="1:43">
      <c r="A43" s="6"/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>
      <c r="A44" s="6"/>
      <c r="B44" s="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>
      <c r="A45" s="6"/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>
      <c r="A46" s="6"/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>
      <c r="A47" s="6"/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20"/>
  <sheetViews>
    <sheetView tabSelected="1" workbookViewId="0">
      <selection activeCell="H24" sqref="H24"/>
    </sheetView>
  </sheetViews>
  <sheetFormatPr baseColWidth="10" defaultRowHeight="15"/>
  <sheetData>
    <row r="1" spans="1:9">
      <c r="A1" t="s">
        <v>12</v>
      </c>
      <c r="B1" t="s">
        <v>21</v>
      </c>
      <c r="C1" t="s">
        <v>23</v>
      </c>
      <c r="D1" t="s">
        <v>22</v>
      </c>
      <c r="E1" t="s">
        <v>23</v>
      </c>
      <c r="F1" t="s">
        <v>1</v>
      </c>
      <c r="G1" t="s">
        <v>23</v>
      </c>
      <c r="H1" t="s">
        <v>24</v>
      </c>
      <c r="I1" t="s">
        <v>23</v>
      </c>
    </row>
    <row r="2" spans="1:9">
      <c r="A2">
        <v>4</v>
      </c>
      <c r="B2">
        <v>1</v>
      </c>
      <c r="C2">
        <f t="shared" ref="C2:C20" si="0">B2/$B$20</f>
        <v>8.9285714285714281E-3</v>
      </c>
      <c r="D2">
        <v>0</v>
      </c>
      <c r="E2">
        <f t="shared" ref="E2:E20" si="1">D2/$D$20</f>
        <v>0</v>
      </c>
      <c r="F2">
        <v>0</v>
      </c>
      <c r="G2">
        <f t="shared" ref="G2:G20" si="2">F2/$F$20</f>
        <v>0</v>
      </c>
      <c r="H2">
        <v>1</v>
      </c>
      <c r="I2">
        <f t="shared" ref="I2:I20" si="3">H2/$H$20</f>
        <v>1.3513513513513514E-2</v>
      </c>
    </row>
    <row r="3" spans="1:9">
      <c r="A3">
        <v>5</v>
      </c>
      <c r="B3">
        <v>11</v>
      </c>
      <c r="C3">
        <f t="shared" si="0"/>
        <v>9.8214285714285712E-2</v>
      </c>
      <c r="D3">
        <v>10</v>
      </c>
      <c r="E3">
        <f t="shared" si="1"/>
        <v>0.10638297872340426</v>
      </c>
      <c r="F3">
        <v>5</v>
      </c>
      <c r="G3">
        <f t="shared" si="2"/>
        <v>4.5045045045045043E-2</v>
      </c>
      <c r="H3">
        <v>7</v>
      </c>
      <c r="I3">
        <f t="shared" si="3"/>
        <v>9.45945945945946E-2</v>
      </c>
    </row>
    <row r="4" spans="1:9">
      <c r="A4">
        <v>6</v>
      </c>
      <c r="B4">
        <v>28</v>
      </c>
      <c r="C4">
        <f t="shared" si="0"/>
        <v>0.25</v>
      </c>
      <c r="D4">
        <v>27</v>
      </c>
      <c r="E4">
        <f t="shared" si="1"/>
        <v>0.28723404255319152</v>
      </c>
      <c r="F4">
        <v>14</v>
      </c>
      <c r="G4">
        <f t="shared" si="2"/>
        <v>0.12612612612612611</v>
      </c>
      <c r="H4">
        <v>21</v>
      </c>
      <c r="I4">
        <f t="shared" si="3"/>
        <v>0.28378378378378377</v>
      </c>
    </row>
    <row r="5" spans="1:9">
      <c r="A5">
        <v>7</v>
      </c>
      <c r="B5">
        <v>40</v>
      </c>
      <c r="C5">
        <f t="shared" si="0"/>
        <v>0.35714285714285715</v>
      </c>
      <c r="D5">
        <v>34</v>
      </c>
      <c r="E5">
        <f t="shared" si="1"/>
        <v>0.36170212765957449</v>
      </c>
      <c r="F5">
        <v>28</v>
      </c>
      <c r="G5">
        <f t="shared" si="2"/>
        <v>0.25225225225225223</v>
      </c>
      <c r="H5">
        <v>34</v>
      </c>
      <c r="I5">
        <f t="shared" si="3"/>
        <v>0.45945945945945948</v>
      </c>
    </row>
    <row r="6" spans="1:9">
      <c r="A6">
        <v>8</v>
      </c>
      <c r="B6">
        <v>45</v>
      </c>
      <c r="C6">
        <f t="shared" si="0"/>
        <v>0.4017857142857143</v>
      </c>
      <c r="D6">
        <v>37</v>
      </c>
      <c r="E6">
        <f t="shared" si="1"/>
        <v>0.39361702127659576</v>
      </c>
      <c r="F6">
        <v>36</v>
      </c>
      <c r="G6">
        <f t="shared" si="2"/>
        <v>0.32432432432432434</v>
      </c>
      <c r="H6">
        <v>41</v>
      </c>
      <c r="I6">
        <f t="shared" si="3"/>
        <v>0.55405405405405406</v>
      </c>
    </row>
    <row r="7" spans="1:9">
      <c r="A7">
        <v>9</v>
      </c>
      <c r="B7">
        <v>55</v>
      </c>
      <c r="C7">
        <f t="shared" si="0"/>
        <v>0.49107142857142855</v>
      </c>
      <c r="D7">
        <v>39</v>
      </c>
      <c r="E7">
        <f t="shared" si="1"/>
        <v>0.41489361702127658</v>
      </c>
      <c r="F7">
        <v>40</v>
      </c>
      <c r="G7">
        <f t="shared" si="2"/>
        <v>0.36036036036036034</v>
      </c>
      <c r="H7">
        <v>46</v>
      </c>
      <c r="I7">
        <f t="shared" si="3"/>
        <v>0.6216216216216216</v>
      </c>
    </row>
    <row r="8" spans="1:9">
      <c r="A8">
        <v>10</v>
      </c>
      <c r="B8">
        <v>56</v>
      </c>
      <c r="C8">
        <f t="shared" si="0"/>
        <v>0.5</v>
      </c>
      <c r="D8">
        <v>46</v>
      </c>
      <c r="E8">
        <f t="shared" si="1"/>
        <v>0.48936170212765956</v>
      </c>
      <c r="F8">
        <v>48</v>
      </c>
      <c r="G8">
        <f t="shared" si="2"/>
        <v>0.43243243243243246</v>
      </c>
      <c r="H8">
        <v>48</v>
      </c>
      <c r="I8">
        <f t="shared" si="3"/>
        <v>0.64864864864864868</v>
      </c>
    </row>
    <row r="9" spans="1:9">
      <c r="A9">
        <v>11</v>
      </c>
      <c r="B9">
        <v>58</v>
      </c>
      <c r="C9">
        <f t="shared" si="0"/>
        <v>0.5178571428571429</v>
      </c>
      <c r="D9">
        <v>48</v>
      </c>
      <c r="E9">
        <f t="shared" si="1"/>
        <v>0.51063829787234039</v>
      </c>
      <c r="F9">
        <v>52</v>
      </c>
      <c r="G9">
        <f t="shared" si="2"/>
        <v>0.46846846846846846</v>
      </c>
      <c r="H9">
        <v>49</v>
      </c>
      <c r="I9">
        <f t="shared" si="3"/>
        <v>0.66216216216216217</v>
      </c>
    </row>
    <row r="10" spans="1:9">
      <c r="A10">
        <v>12</v>
      </c>
      <c r="B10">
        <v>62</v>
      </c>
      <c r="C10">
        <f t="shared" si="0"/>
        <v>0.5535714285714286</v>
      </c>
      <c r="D10">
        <v>50</v>
      </c>
      <c r="E10">
        <f t="shared" si="1"/>
        <v>0.53191489361702127</v>
      </c>
      <c r="F10">
        <v>56</v>
      </c>
      <c r="G10">
        <f t="shared" si="2"/>
        <v>0.50450450450450446</v>
      </c>
      <c r="H10">
        <v>50</v>
      </c>
      <c r="I10">
        <f t="shared" si="3"/>
        <v>0.67567567567567566</v>
      </c>
    </row>
    <row r="11" spans="1:9">
      <c r="A11">
        <v>13</v>
      </c>
      <c r="B11">
        <v>69</v>
      </c>
      <c r="C11">
        <f t="shared" si="0"/>
        <v>0.6160714285714286</v>
      </c>
      <c r="D11">
        <v>52</v>
      </c>
      <c r="E11">
        <f t="shared" si="1"/>
        <v>0.55319148936170215</v>
      </c>
      <c r="F11">
        <v>66</v>
      </c>
      <c r="G11">
        <f t="shared" si="2"/>
        <v>0.59459459459459463</v>
      </c>
      <c r="H11">
        <v>52</v>
      </c>
      <c r="I11">
        <f t="shared" si="3"/>
        <v>0.70270270270270274</v>
      </c>
    </row>
    <row r="12" spans="1:9">
      <c r="A12">
        <v>14</v>
      </c>
      <c r="B12">
        <v>71</v>
      </c>
      <c r="C12">
        <f t="shared" si="0"/>
        <v>0.6339285714285714</v>
      </c>
      <c r="D12">
        <v>56</v>
      </c>
      <c r="E12">
        <f t="shared" si="1"/>
        <v>0.5957446808510638</v>
      </c>
      <c r="F12">
        <v>72</v>
      </c>
      <c r="G12">
        <f t="shared" si="2"/>
        <v>0.64864864864864868</v>
      </c>
      <c r="H12">
        <v>55</v>
      </c>
      <c r="I12">
        <f t="shared" si="3"/>
        <v>0.7432432432432432</v>
      </c>
    </row>
    <row r="13" spans="1:9">
      <c r="A13">
        <v>15</v>
      </c>
      <c r="B13">
        <v>76</v>
      </c>
      <c r="C13">
        <f t="shared" si="0"/>
        <v>0.6785714285714286</v>
      </c>
      <c r="D13">
        <v>59</v>
      </c>
      <c r="E13">
        <f t="shared" si="1"/>
        <v>0.62765957446808507</v>
      </c>
      <c r="F13">
        <v>77</v>
      </c>
      <c r="G13">
        <f t="shared" si="2"/>
        <v>0.69369369369369371</v>
      </c>
      <c r="H13">
        <v>55</v>
      </c>
      <c r="I13">
        <f t="shared" si="3"/>
        <v>0.7432432432432432</v>
      </c>
    </row>
    <row r="14" spans="1:9">
      <c r="A14">
        <v>16</v>
      </c>
      <c r="B14">
        <v>78</v>
      </c>
      <c r="C14">
        <f t="shared" si="0"/>
        <v>0.6964285714285714</v>
      </c>
      <c r="D14">
        <v>63</v>
      </c>
      <c r="E14">
        <f t="shared" si="1"/>
        <v>0.67021276595744683</v>
      </c>
      <c r="F14">
        <v>81</v>
      </c>
      <c r="G14">
        <f t="shared" si="2"/>
        <v>0.72972972972972971</v>
      </c>
      <c r="H14">
        <v>56</v>
      </c>
      <c r="I14">
        <f t="shared" si="3"/>
        <v>0.7567567567567568</v>
      </c>
    </row>
    <row r="15" spans="1:9">
      <c r="A15">
        <v>17</v>
      </c>
      <c r="B15">
        <v>85</v>
      </c>
      <c r="C15">
        <f t="shared" si="0"/>
        <v>0.7589285714285714</v>
      </c>
      <c r="D15">
        <v>64</v>
      </c>
      <c r="E15">
        <f t="shared" si="1"/>
        <v>0.68085106382978722</v>
      </c>
      <c r="F15">
        <v>91</v>
      </c>
      <c r="G15">
        <f t="shared" si="2"/>
        <v>0.81981981981981977</v>
      </c>
      <c r="H15">
        <v>63</v>
      </c>
      <c r="I15">
        <f t="shared" si="3"/>
        <v>0.85135135135135132</v>
      </c>
    </row>
    <row r="16" spans="1:9">
      <c r="A16">
        <v>18</v>
      </c>
      <c r="B16">
        <v>92</v>
      </c>
      <c r="C16">
        <f t="shared" si="0"/>
        <v>0.8214285714285714</v>
      </c>
      <c r="D16">
        <v>72</v>
      </c>
      <c r="E16">
        <f t="shared" si="1"/>
        <v>0.76595744680851063</v>
      </c>
      <c r="F16">
        <v>95</v>
      </c>
      <c r="G16">
        <f t="shared" si="2"/>
        <v>0.85585585585585588</v>
      </c>
      <c r="H16">
        <v>67</v>
      </c>
      <c r="I16">
        <f t="shared" si="3"/>
        <v>0.90540540540540537</v>
      </c>
    </row>
    <row r="17" spans="1:9">
      <c r="A17">
        <v>22</v>
      </c>
      <c r="B17">
        <v>100</v>
      </c>
      <c r="C17">
        <f t="shared" si="0"/>
        <v>0.8928571428571429</v>
      </c>
      <c r="D17">
        <v>78</v>
      </c>
      <c r="E17">
        <f t="shared" si="1"/>
        <v>0.82978723404255317</v>
      </c>
      <c r="F17">
        <v>102</v>
      </c>
      <c r="G17">
        <f t="shared" si="2"/>
        <v>0.91891891891891897</v>
      </c>
      <c r="H17">
        <v>69</v>
      </c>
      <c r="I17">
        <f t="shared" si="3"/>
        <v>0.93243243243243246</v>
      </c>
    </row>
    <row r="18" spans="1:9">
      <c r="A18">
        <v>23</v>
      </c>
      <c r="B18">
        <v>102</v>
      </c>
      <c r="C18">
        <f t="shared" si="0"/>
        <v>0.9107142857142857</v>
      </c>
      <c r="D18">
        <v>84</v>
      </c>
      <c r="E18">
        <f t="shared" si="1"/>
        <v>0.8936170212765957</v>
      </c>
      <c r="F18">
        <v>102</v>
      </c>
      <c r="G18">
        <f t="shared" si="2"/>
        <v>0.91891891891891897</v>
      </c>
      <c r="H18">
        <v>70</v>
      </c>
      <c r="I18">
        <f t="shared" si="3"/>
        <v>0.94594594594594594</v>
      </c>
    </row>
    <row r="19" spans="1:9">
      <c r="A19">
        <v>24</v>
      </c>
      <c r="B19">
        <v>104</v>
      </c>
      <c r="C19">
        <f t="shared" si="0"/>
        <v>0.9285714285714286</v>
      </c>
      <c r="D19">
        <v>85</v>
      </c>
      <c r="E19">
        <f t="shared" si="1"/>
        <v>0.9042553191489362</v>
      </c>
      <c r="F19">
        <v>104</v>
      </c>
      <c r="G19">
        <f t="shared" si="2"/>
        <v>0.93693693693693691</v>
      </c>
      <c r="H19">
        <v>72</v>
      </c>
      <c r="I19">
        <f t="shared" si="3"/>
        <v>0.97297297297297303</v>
      </c>
    </row>
    <row r="20" spans="1:9">
      <c r="A20">
        <v>30</v>
      </c>
      <c r="B20">
        <v>112</v>
      </c>
      <c r="C20">
        <f t="shared" si="0"/>
        <v>1</v>
      </c>
      <c r="D20">
        <v>94</v>
      </c>
      <c r="E20">
        <f t="shared" si="1"/>
        <v>1</v>
      </c>
      <c r="F20">
        <v>111</v>
      </c>
      <c r="G20">
        <f t="shared" si="2"/>
        <v>1</v>
      </c>
      <c r="H20">
        <v>74</v>
      </c>
      <c r="I20">
        <f t="shared" si="3"/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Y216"/>
  <sheetViews>
    <sheetView topLeftCell="I52" zoomScaleNormal="100" workbookViewId="0">
      <selection activeCell="R113" sqref="R113"/>
    </sheetView>
  </sheetViews>
  <sheetFormatPr baseColWidth="10" defaultRowHeight="15"/>
  <cols>
    <col min="1" max="1" width="13.28515625" customWidth="1"/>
    <col min="13" max="13" width="11.42578125" customWidth="1"/>
  </cols>
  <sheetData>
    <row r="1" spans="1:16" s="90" customFormat="1">
      <c r="A1" s="90" t="s">
        <v>85</v>
      </c>
      <c r="B1" s="90" t="s">
        <v>21</v>
      </c>
      <c r="C1" s="90" t="s">
        <v>22</v>
      </c>
      <c r="D1" s="90" t="s">
        <v>35</v>
      </c>
      <c r="E1" s="90" t="s">
        <v>36</v>
      </c>
      <c r="L1" s="90" t="s">
        <v>38</v>
      </c>
    </row>
    <row r="2" spans="1:16">
      <c r="A2" t="s">
        <v>34</v>
      </c>
      <c r="B2">
        <v>15</v>
      </c>
      <c r="C2">
        <v>15</v>
      </c>
      <c r="D2">
        <v>30</v>
      </c>
      <c r="E2">
        <v>1.7</v>
      </c>
      <c r="M2" t="s">
        <v>21</v>
      </c>
      <c r="N2" t="s">
        <v>22</v>
      </c>
      <c r="O2" t="s">
        <v>35</v>
      </c>
      <c r="P2" t="s">
        <v>36</v>
      </c>
    </row>
    <row r="3" spans="1:16">
      <c r="B3">
        <v>75</v>
      </c>
      <c r="C3">
        <v>58.8</v>
      </c>
      <c r="D3">
        <v>63.8</v>
      </c>
      <c r="E3">
        <v>75</v>
      </c>
      <c r="M3">
        <v>15</v>
      </c>
      <c r="N3">
        <v>15</v>
      </c>
      <c r="O3">
        <v>30</v>
      </c>
      <c r="P3">
        <v>1.7</v>
      </c>
    </row>
    <row r="4" spans="1:16">
      <c r="B4">
        <v>21</v>
      </c>
      <c r="C4">
        <v>15</v>
      </c>
      <c r="D4">
        <v>7</v>
      </c>
      <c r="E4">
        <v>0</v>
      </c>
      <c r="M4">
        <v>21</v>
      </c>
      <c r="N4">
        <v>15</v>
      </c>
      <c r="O4">
        <v>7</v>
      </c>
      <c r="P4">
        <v>0</v>
      </c>
    </row>
    <row r="5" spans="1:16">
      <c r="B5">
        <v>14</v>
      </c>
      <c r="C5">
        <v>20</v>
      </c>
      <c r="D5">
        <v>36</v>
      </c>
      <c r="E5">
        <v>2</v>
      </c>
      <c r="M5">
        <v>14</v>
      </c>
      <c r="N5">
        <v>20</v>
      </c>
      <c r="O5">
        <v>36</v>
      </c>
      <c r="P5">
        <v>2</v>
      </c>
    </row>
    <row r="6" spans="1:16">
      <c r="B6">
        <v>14</v>
      </c>
      <c r="C6">
        <v>9</v>
      </c>
      <c r="D6">
        <v>16</v>
      </c>
      <c r="E6">
        <v>10</v>
      </c>
      <c r="M6">
        <v>14</v>
      </c>
      <c r="N6">
        <v>9</v>
      </c>
      <c r="O6">
        <v>16</v>
      </c>
      <c r="P6">
        <v>10</v>
      </c>
    </row>
    <row r="7" spans="1:16">
      <c r="B7">
        <v>3.2</v>
      </c>
      <c r="C7">
        <v>12.9</v>
      </c>
      <c r="D7">
        <v>3.2</v>
      </c>
      <c r="E7">
        <v>6.5</v>
      </c>
      <c r="M7">
        <v>3.2</v>
      </c>
      <c r="N7">
        <v>12.9</v>
      </c>
      <c r="O7">
        <v>3.2</v>
      </c>
      <c r="P7">
        <v>6.5</v>
      </c>
    </row>
    <row r="8" spans="1:16">
      <c r="A8" t="s">
        <v>37</v>
      </c>
      <c r="B8" s="70">
        <f>AVERAGE(B2:B7)</f>
        <v>23.7</v>
      </c>
      <c r="C8" s="70">
        <f t="shared" ref="C8:E8" si="0">AVERAGE(C2:C7)</f>
        <v>21.783333333333331</v>
      </c>
      <c r="D8" s="70">
        <f t="shared" si="0"/>
        <v>26</v>
      </c>
      <c r="E8" s="70">
        <f t="shared" si="0"/>
        <v>15.866666666666667</v>
      </c>
      <c r="L8" t="s">
        <v>37</v>
      </c>
      <c r="M8" s="70">
        <f>AVERAGE(M3:M7)</f>
        <v>13.440000000000001</v>
      </c>
      <c r="N8" s="70">
        <f>AVERAGE(N3:N7)</f>
        <v>14.38</v>
      </c>
      <c r="O8" s="70">
        <f>AVERAGE(O3:O7)</f>
        <v>18.440000000000001</v>
      </c>
      <c r="P8" s="70">
        <f>AVERAGE(P3:P7)</f>
        <v>4.04</v>
      </c>
    </row>
    <row r="9" spans="1:16">
      <c r="A9" t="s">
        <v>86</v>
      </c>
      <c r="B9" s="70">
        <f>STDEV(B2:B7)</f>
        <v>25.780224979623434</v>
      </c>
      <c r="C9" s="70">
        <f t="shared" ref="C9:E9" si="1">STDEV(C2:C7)</f>
        <v>18.481170597845434</v>
      </c>
      <c r="D9" s="70">
        <f t="shared" si="1"/>
        <v>22.475230810828169</v>
      </c>
      <c r="E9" s="70">
        <f t="shared" si="1"/>
        <v>29.201483980555967</v>
      </c>
      <c r="L9" t="s">
        <v>86</v>
      </c>
      <c r="M9" s="70">
        <f>STDEV(M3:M7)</f>
        <v>6.4240174345965162</v>
      </c>
      <c r="N9" s="70">
        <f>STDEV(N3:N7)</f>
        <v>3.9839678713563962</v>
      </c>
      <c r="O9" s="70">
        <f>STDEV(O3:O7)</f>
        <v>14.239662917358681</v>
      </c>
      <c r="P9" s="70">
        <f>STDEV(P3:P7)</f>
        <v>4.108892794902296</v>
      </c>
    </row>
    <row r="10" spans="1:16" s="83" customFormat="1" ht="15.75" thickBot="1"/>
    <row r="11" spans="1:16" s="90" customFormat="1">
      <c r="A11" s="90" t="s">
        <v>39</v>
      </c>
      <c r="M11" s="90" t="s">
        <v>54</v>
      </c>
    </row>
    <row r="12" spans="1:16">
      <c r="A12" t="s">
        <v>40</v>
      </c>
      <c r="M12" t="s">
        <v>55</v>
      </c>
    </row>
    <row r="13" spans="1:16">
      <c r="A13" t="s">
        <v>41</v>
      </c>
      <c r="M13" t="s">
        <v>41</v>
      </c>
    </row>
    <row r="14" spans="1:16" ht="16.350000000000001" customHeight="1"/>
    <row r="16" spans="1:16">
      <c r="A16" t="s">
        <v>25</v>
      </c>
      <c r="M16" t="s">
        <v>25</v>
      </c>
    </row>
    <row r="17" spans="1:20" ht="15.75" thickBot="1"/>
    <row r="18" spans="1:20">
      <c r="A18" s="72" t="s">
        <v>26</v>
      </c>
      <c r="B18" s="73" t="s">
        <v>27</v>
      </c>
      <c r="C18" s="73" t="s">
        <v>28</v>
      </c>
      <c r="D18" s="73" t="s">
        <v>29</v>
      </c>
      <c r="E18" s="73" t="s">
        <v>30</v>
      </c>
      <c r="F18" s="73" t="s">
        <v>31</v>
      </c>
      <c r="G18" s="73" t="s">
        <v>32</v>
      </c>
      <c r="H18" s="73" t="s">
        <v>33</v>
      </c>
      <c r="M18" s="72" t="s">
        <v>26</v>
      </c>
      <c r="N18" s="73" t="s">
        <v>27</v>
      </c>
      <c r="O18" s="73" t="s">
        <v>28</v>
      </c>
      <c r="P18" s="73" t="s">
        <v>29</v>
      </c>
      <c r="Q18" s="73" t="s">
        <v>30</v>
      </c>
      <c r="R18" s="73" t="s">
        <v>31</v>
      </c>
      <c r="S18" s="73" t="s">
        <v>32</v>
      </c>
      <c r="T18" s="73" t="s">
        <v>33</v>
      </c>
    </row>
    <row r="19" spans="1:20">
      <c r="A19" s="74" t="s">
        <v>21</v>
      </c>
      <c r="B19" s="76">
        <v>6</v>
      </c>
      <c r="C19" s="76">
        <v>0</v>
      </c>
      <c r="D19" s="76">
        <v>6</v>
      </c>
      <c r="E19" s="79">
        <v>3.2</v>
      </c>
      <c r="F19" s="79">
        <v>75</v>
      </c>
      <c r="G19" s="79">
        <v>23.7</v>
      </c>
      <c r="H19" s="79">
        <v>25.780224979623434</v>
      </c>
      <c r="M19" s="74" t="s">
        <v>21</v>
      </c>
      <c r="N19" s="76">
        <v>5</v>
      </c>
      <c r="O19" s="76">
        <v>0</v>
      </c>
      <c r="P19" s="76">
        <v>5</v>
      </c>
      <c r="Q19" s="79">
        <v>3.2</v>
      </c>
      <c r="R19" s="79">
        <v>21</v>
      </c>
      <c r="S19" s="79">
        <v>13.44</v>
      </c>
      <c r="T19" s="79">
        <v>6.4240174345965162</v>
      </c>
    </row>
    <row r="20" spans="1:20">
      <c r="A20" s="71" t="s">
        <v>22</v>
      </c>
      <c r="B20" s="77">
        <v>6</v>
      </c>
      <c r="C20" s="77">
        <v>0</v>
      </c>
      <c r="D20" s="77">
        <v>6</v>
      </c>
      <c r="E20" s="80">
        <v>9</v>
      </c>
      <c r="F20" s="80">
        <v>58.8</v>
      </c>
      <c r="G20" s="80">
        <v>21.783333333333331</v>
      </c>
      <c r="H20" s="80">
        <v>18.481170597845438</v>
      </c>
      <c r="M20" s="71" t="s">
        <v>22</v>
      </c>
      <c r="N20" s="77">
        <v>5</v>
      </c>
      <c r="O20" s="77">
        <v>0</v>
      </c>
      <c r="P20" s="77">
        <v>5</v>
      </c>
      <c r="Q20" s="80">
        <v>9</v>
      </c>
      <c r="R20" s="80">
        <v>20</v>
      </c>
      <c r="S20" s="80">
        <v>14.38</v>
      </c>
      <c r="T20" s="80">
        <v>3.9839678713563944</v>
      </c>
    </row>
    <row r="21" spans="1:20">
      <c r="A21" s="71" t="s">
        <v>35</v>
      </c>
      <c r="B21" s="77">
        <v>6</v>
      </c>
      <c r="C21" s="77">
        <v>0</v>
      </c>
      <c r="D21" s="77">
        <v>6</v>
      </c>
      <c r="E21" s="80">
        <v>3.2</v>
      </c>
      <c r="F21" s="80">
        <v>63.8</v>
      </c>
      <c r="G21" s="80">
        <v>26</v>
      </c>
      <c r="H21" s="80">
        <v>22.475230810828172</v>
      </c>
      <c r="M21" s="71" t="s">
        <v>35</v>
      </c>
      <c r="N21" s="77">
        <v>5</v>
      </c>
      <c r="O21" s="77">
        <v>0</v>
      </c>
      <c r="P21" s="77">
        <v>5</v>
      </c>
      <c r="Q21" s="80">
        <v>3.2</v>
      </c>
      <c r="R21" s="80">
        <v>36</v>
      </c>
      <c r="S21" s="80">
        <v>18.440000000000001</v>
      </c>
      <c r="T21" s="80">
        <v>14.239662917358682</v>
      </c>
    </row>
    <row r="22" spans="1:20" ht="15.75" thickBot="1">
      <c r="A22" s="75" t="s">
        <v>36</v>
      </c>
      <c r="B22" s="78">
        <v>6</v>
      </c>
      <c r="C22" s="78">
        <v>0</v>
      </c>
      <c r="D22" s="78">
        <v>6</v>
      </c>
      <c r="E22" s="81">
        <v>0</v>
      </c>
      <c r="F22" s="81">
        <v>75</v>
      </c>
      <c r="G22" s="81">
        <v>15.866666666666667</v>
      </c>
      <c r="H22" s="81">
        <v>29.201483980555967</v>
      </c>
      <c r="M22" s="75" t="s">
        <v>36</v>
      </c>
      <c r="N22" s="78">
        <v>5</v>
      </c>
      <c r="O22" s="78">
        <v>0</v>
      </c>
      <c r="P22" s="78">
        <v>5</v>
      </c>
      <c r="Q22" s="81">
        <v>0</v>
      </c>
      <c r="R22" s="81">
        <v>10</v>
      </c>
      <c r="S22" s="81">
        <v>4.04</v>
      </c>
      <c r="T22" s="81">
        <v>4.108892794902296</v>
      </c>
    </row>
    <row r="25" spans="1:20">
      <c r="A25" t="s">
        <v>42</v>
      </c>
      <c r="M25" t="s">
        <v>42</v>
      </c>
    </row>
    <row r="26" spans="1:20" ht="15.75" thickBot="1"/>
    <row r="27" spans="1:20">
      <c r="A27" s="82" t="s">
        <v>43</v>
      </c>
      <c r="B27" s="84">
        <v>0.22678142255715586</v>
      </c>
      <c r="M27" s="82" t="s">
        <v>43</v>
      </c>
      <c r="N27" s="84">
        <v>5.5247302557421447</v>
      </c>
    </row>
    <row r="28" spans="1:20">
      <c r="A28" s="71" t="s">
        <v>44</v>
      </c>
      <c r="B28" s="85">
        <v>3.0983912121407862</v>
      </c>
      <c r="M28" s="71" t="s">
        <v>44</v>
      </c>
      <c r="N28" s="85">
        <v>3.2388715174539962</v>
      </c>
    </row>
    <row r="29" spans="1:20">
      <c r="A29" s="71" t="s">
        <v>45</v>
      </c>
      <c r="B29" s="86">
        <v>3</v>
      </c>
      <c r="M29" s="71" t="s">
        <v>45</v>
      </c>
      <c r="N29" s="86">
        <v>3</v>
      </c>
    </row>
    <row r="30" spans="1:20">
      <c r="A30" s="71" t="s">
        <v>46</v>
      </c>
      <c r="B30" s="86">
        <v>20</v>
      </c>
      <c r="M30" s="71" t="s">
        <v>46</v>
      </c>
      <c r="N30" s="86">
        <v>16</v>
      </c>
    </row>
    <row r="31" spans="1:20">
      <c r="A31" s="71" t="s">
        <v>47</v>
      </c>
      <c r="B31" s="85">
        <v>0.87664008680039662</v>
      </c>
      <c r="M31" s="71" t="s">
        <v>47</v>
      </c>
      <c r="N31" s="85">
        <v>8.482736483842573E-3</v>
      </c>
    </row>
    <row r="32" spans="1:20" ht="15.75" thickBot="1">
      <c r="A32" s="75" t="s">
        <v>48</v>
      </c>
      <c r="B32" s="87">
        <v>0.05</v>
      </c>
      <c r="M32" s="75" t="s">
        <v>48</v>
      </c>
      <c r="N32" s="87">
        <v>0.05</v>
      </c>
    </row>
    <row r="34" spans="1:21">
      <c r="A34" s="1" t="s">
        <v>49</v>
      </c>
      <c r="M34" s="1" t="s">
        <v>49</v>
      </c>
    </row>
    <row r="35" spans="1:21">
      <c r="A35" s="1" t="s">
        <v>50</v>
      </c>
      <c r="M35" s="1" t="s">
        <v>50</v>
      </c>
    </row>
    <row r="36" spans="1:21">
      <c r="A36" s="1" t="s">
        <v>51</v>
      </c>
      <c r="M36" s="1" t="s">
        <v>51</v>
      </c>
    </row>
    <row r="37" spans="1:21" ht="15" customHeight="1">
      <c r="A37" s="104" t="s">
        <v>52</v>
      </c>
      <c r="B37" s="104"/>
      <c r="C37" s="104"/>
      <c r="D37" s="104"/>
      <c r="E37" s="104"/>
      <c r="F37" s="104"/>
      <c r="G37" s="104"/>
      <c r="H37" s="104"/>
      <c r="I37" s="104"/>
      <c r="M37" s="104" t="s">
        <v>56</v>
      </c>
      <c r="N37" s="104"/>
      <c r="O37" s="104"/>
      <c r="P37" s="104"/>
      <c r="Q37" s="104"/>
      <c r="R37" s="104"/>
      <c r="S37" s="104"/>
      <c r="T37" s="104"/>
      <c r="U37" s="104"/>
    </row>
    <row r="38" spans="1:21">
      <c r="A38" s="104"/>
      <c r="B38" s="104"/>
      <c r="C38" s="104"/>
      <c r="D38" s="104"/>
      <c r="E38" s="104"/>
      <c r="F38" s="104"/>
      <c r="G38" s="104"/>
      <c r="H38" s="104"/>
      <c r="I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1:21">
      <c r="A39" s="1" t="s">
        <v>53</v>
      </c>
      <c r="M39" s="1" t="s">
        <v>57</v>
      </c>
    </row>
    <row r="42" spans="1:21" s="91" customFormat="1">
      <c r="A42" s="91" t="s">
        <v>58</v>
      </c>
      <c r="M42" s="91" t="s">
        <v>58</v>
      </c>
    </row>
    <row r="43" spans="1:21" s="90" customFormat="1">
      <c r="A43" s="90" t="s">
        <v>59</v>
      </c>
      <c r="M43" s="90" t="s">
        <v>80</v>
      </c>
    </row>
    <row r="44" spans="1:21">
      <c r="A44" t="s">
        <v>60</v>
      </c>
      <c r="M44" t="s">
        <v>81</v>
      </c>
    </row>
    <row r="45" spans="1:21">
      <c r="A45" t="s">
        <v>61</v>
      </c>
      <c r="M45" t="s">
        <v>82</v>
      </c>
    </row>
    <row r="46" spans="1:21">
      <c r="A46" t="s">
        <v>62</v>
      </c>
      <c r="M46" t="s">
        <v>62</v>
      </c>
    </row>
    <row r="47" spans="1:21">
      <c r="A47" t="s">
        <v>41</v>
      </c>
      <c r="M47" t="s">
        <v>41</v>
      </c>
    </row>
    <row r="48" spans="1:21">
      <c r="A48" t="s">
        <v>63</v>
      </c>
      <c r="M48" t="s">
        <v>63</v>
      </c>
    </row>
    <row r="49" spans="1:20" ht="16.350000000000001" customHeight="1"/>
    <row r="51" spans="1:20">
      <c r="A51" t="s">
        <v>25</v>
      </c>
      <c r="M51" t="s">
        <v>25</v>
      </c>
    </row>
    <row r="52" spans="1:20" ht="15.75" thickBot="1"/>
    <row r="53" spans="1:20">
      <c r="A53" s="72" t="s">
        <v>26</v>
      </c>
      <c r="B53" s="73" t="s">
        <v>27</v>
      </c>
      <c r="C53" s="73" t="s">
        <v>28</v>
      </c>
      <c r="D53" s="73" t="s">
        <v>29</v>
      </c>
      <c r="E53" s="73" t="s">
        <v>30</v>
      </c>
      <c r="F53" s="73" t="s">
        <v>31</v>
      </c>
      <c r="G53" s="73" t="s">
        <v>32</v>
      </c>
      <c r="H53" s="73" t="s">
        <v>33</v>
      </c>
      <c r="M53" s="72" t="s">
        <v>26</v>
      </c>
      <c r="N53" s="73" t="s">
        <v>27</v>
      </c>
      <c r="O53" s="73" t="s">
        <v>28</v>
      </c>
      <c r="P53" s="73" t="s">
        <v>29</v>
      </c>
      <c r="Q53" s="73" t="s">
        <v>30</v>
      </c>
      <c r="R53" s="73" t="s">
        <v>31</v>
      </c>
      <c r="S53" s="73" t="s">
        <v>32</v>
      </c>
      <c r="T53" s="73" t="s">
        <v>33</v>
      </c>
    </row>
    <row r="54" spans="1:20">
      <c r="A54" s="74" t="s">
        <v>21</v>
      </c>
      <c r="B54" s="76">
        <v>6</v>
      </c>
      <c r="C54" s="76">
        <v>0</v>
      </c>
      <c r="D54" s="76">
        <v>6</v>
      </c>
      <c r="E54" s="79">
        <v>3.2</v>
      </c>
      <c r="F54" s="79">
        <v>75</v>
      </c>
      <c r="G54" s="79">
        <v>23.7</v>
      </c>
      <c r="H54" s="79">
        <v>25.780224979623434</v>
      </c>
      <c r="M54" s="74" t="s">
        <v>21</v>
      </c>
      <c r="N54" s="76">
        <v>5</v>
      </c>
      <c r="O54" s="76">
        <v>0</v>
      </c>
      <c r="P54" s="76">
        <v>5</v>
      </c>
      <c r="Q54" s="79">
        <v>3.2</v>
      </c>
      <c r="R54" s="79">
        <v>21</v>
      </c>
      <c r="S54" s="79">
        <v>13.44</v>
      </c>
      <c r="T54" s="79">
        <v>6.4240174345965162</v>
      </c>
    </row>
    <row r="55" spans="1:20" ht="15.75" thickBot="1">
      <c r="A55" s="75" t="s">
        <v>35</v>
      </c>
      <c r="B55" s="78">
        <v>6</v>
      </c>
      <c r="C55" s="78">
        <v>0</v>
      </c>
      <c r="D55" s="78">
        <v>6</v>
      </c>
      <c r="E55" s="81">
        <v>3.2</v>
      </c>
      <c r="F55" s="81">
        <v>63.8</v>
      </c>
      <c r="G55" s="81">
        <v>26</v>
      </c>
      <c r="H55" s="81">
        <v>22.475230810828172</v>
      </c>
      <c r="M55" s="75" t="s">
        <v>35</v>
      </c>
      <c r="N55" s="78">
        <v>5</v>
      </c>
      <c r="O55" s="78">
        <v>0</v>
      </c>
      <c r="P55" s="78">
        <v>5</v>
      </c>
      <c r="Q55" s="81">
        <v>3.2</v>
      </c>
      <c r="R55" s="81">
        <v>36</v>
      </c>
      <c r="S55" s="81">
        <v>18.440000000000001</v>
      </c>
      <c r="T55" s="81">
        <v>14.239662917358682</v>
      </c>
    </row>
    <row r="58" spans="1:20">
      <c r="A58" t="s">
        <v>64</v>
      </c>
      <c r="M58" t="s">
        <v>64</v>
      </c>
    </row>
    <row r="60" spans="1:20">
      <c r="A60" t="s">
        <v>65</v>
      </c>
      <c r="M60" t="s">
        <v>65</v>
      </c>
    </row>
    <row r="61" spans="1:20">
      <c r="A61" s="88">
        <v>0.18411063187294208</v>
      </c>
      <c r="B61" s="89">
        <v>9.4026723318322531</v>
      </c>
      <c r="M61" s="88">
        <v>2.1190338394858597E-2</v>
      </c>
      <c r="N61" s="89">
        <v>1.9547450252640612</v>
      </c>
    </row>
    <row r="62" spans="1:20" ht="15.75" thickBot="1"/>
    <row r="63" spans="1:20">
      <c r="A63" s="82" t="s">
        <v>66</v>
      </c>
      <c r="B63" s="84">
        <v>1.3157248740933134</v>
      </c>
      <c r="M63" s="82" t="s">
        <v>66</v>
      </c>
      <c r="N63" s="84">
        <v>0.2035232383808096</v>
      </c>
    </row>
    <row r="64" spans="1:20">
      <c r="A64" s="71" t="s">
        <v>43</v>
      </c>
      <c r="B64" s="85">
        <v>1.3157248740933134</v>
      </c>
      <c r="M64" s="71" t="s">
        <v>43</v>
      </c>
      <c r="N64" s="85">
        <v>0.2035232383808096</v>
      </c>
    </row>
    <row r="65" spans="1:21">
      <c r="A65" s="71" t="s">
        <v>44</v>
      </c>
      <c r="B65" s="85">
        <v>7.1463818287328333</v>
      </c>
      <c r="M65" s="71" t="s">
        <v>44</v>
      </c>
      <c r="N65" s="85">
        <v>9.6045298847228597</v>
      </c>
    </row>
    <row r="66" spans="1:21">
      <c r="A66" s="71" t="s">
        <v>45</v>
      </c>
      <c r="B66" s="86">
        <v>5</v>
      </c>
      <c r="M66" s="71" t="s">
        <v>45</v>
      </c>
      <c r="N66" s="86">
        <v>4</v>
      </c>
    </row>
    <row r="67" spans="1:21">
      <c r="A67" s="71" t="s">
        <v>46</v>
      </c>
      <c r="B67" s="86">
        <v>5</v>
      </c>
      <c r="M67" s="71" t="s">
        <v>46</v>
      </c>
      <c r="N67" s="86">
        <v>4</v>
      </c>
    </row>
    <row r="68" spans="1:21">
      <c r="A68" s="71" t="s">
        <v>67</v>
      </c>
      <c r="B68" s="85">
        <v>0.77068800712203467</v>
      </c>
      <c r="M68" s="71" t="s">
        <v>67</v>
      </c>
      <c r="N68" s="85">
        <v>0.15223777994891319</v>
      </c>
    </row>
    <row r="69" spans="1:21" ht="15.75" thickBot="1">
      <c r="A69" s="75" t="s">
        <v>48</v>
      </c>
      <c r="B69" s="87">
        <v>0.05</v>
      </c>
      <c r="M69" s="75" t="s">
        <v>48</v>
      </c>
      <c r="N69" s="87">
        <v>0.05</v>
      </c>
    </row>
    <row r="71" spans="1:21">
      <c r="A71" s="1" t="s">
        <v>49</v>
      </c>
      <c r="M71" s="1" t="s">
        <v>49</v>
      </c>
    </row>
    <row r="72" spans="1:21">
      <c r="A72" s="1" t="s">
        <v>68</v>
      </c>
      <c r="M72" s="1" t="s">
        <v>68</v>
      </c>
    </row>
    <row r="73" spans="1:21">
      <c r="A73" s="1" t="s">
        <v>69</v>
      </c>
      <c r="M73" s="1" t="s">
        <v>69</v>
      </c>
    </row>
    <row r="74" spans="1:21" ht="15" customHeight="1">
      <c r="A74" s="104" t="s">
        <v>52</v>
      </c>
      <c r="B74" s="104"/>
      <c r="C74" s="104"/>
      <c r="D74" s="104"/>
      <c r="E74" s="104"/>
      <c r="F74" s="104"/>
      <c r="G74" s="104"/>
      <c r="H74" s="104"/>
      <c r="I74" s="104"/>
      <c r="M74" s="104" t="s">
        <v>52</v>
      </c>
      <c r="N74" s="104"/>
      <c r="O74" s="104"/>
      <c r="P74" s="104"/>
      <c r="Q74" s="104"/>
      <c r="R74" s="104"/>
      <c r="S74" s="104"/>
      <c r="T74" s="104"/>
      <c r="U74" s="104"/>
    </row>
    <row r="75" spans="1:21">
      <c r="A75" s="104"/>
      <c r="B75" s="104"/>
      <c r="C75" s="104"/>
      <c r="D75" s="104"/>
      <c r="E75" s="104"/>
      <c r="F75" s="104"/>
      <c r="G75" s="104"/>
      <c r="H75" s="104"/>
      <c r="I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1:21">
      <c r="A76" s="1" t="s">
        <v>70</v>
      </c>
      <c r="M76" s="1" t="s">
        <v>83</v>
      </c>
    </row>
    <row r="79" spans="1:21">
      <c r="A79" t="s">
        <v>71</v>
      </c>
      <c r="M79" t="s">
        <v>71</v>
      </c>
    </row>
    <row r="81" spans="1:21">
      <c r="A81" t="s">
        <v>72</v>
      </c>
      <c r="M81" t="s">
        <v>72</v>
      </c>
    </row>
    <row r="82" spans="1:21">
      <c r="A82" s="88">
        <v>-33.411021117307101</v>
      </c>
      <c r="B82" s="89">
        <v>28.811021117307089</v>
      </c>
      <c r="M82" s="88">
        <v>-21.110240528478307</v>
      </c>
      <c r="N82" s="89">
        <v>11.110240528478306</v>
      </c>
    </row>
    <row r="83" spans="1:21" ht="15.75" thickBot="1"/>
    <row r="84" spans="1:21">
      <c r="A84" s="82" t="s">
        <v>73</v>
      </c>
      <c r="B84" s="84">
        <v>-2.3000000000000043</v>
      </c>
      <c r="M84" s="82" t="s">
        <v>73</v>
      </c>
      <c r="N84" s="84">
        <v>-5.0000000000000018</v>
      </c>
    </row>
    <row r="85" spans="1:21">
      <c r="A85" s="71" t="s">
        <v>74</v>
      </c>
      <c r="B85" s="85">
        <v>-0.16472359823150423</v>
      </c>
      <c r="M85" s="71" t="s">
        <v>74</v>
      </c>
      <c r="N85" s="85">
        <v>-0.71569512265844915</v>
      </c>
    </row>
    <row r="86" spans="1:21">
      <c r="A86" s="71" t="s">
        <v>75</v>
      </c>
      <c r="B86" s="85">
        <v>2.228138844825708</v>
      </c>
      <c r="M86" s="71" t="s">
        <v>75</v>
      </c>
      <c r="N86" s="85">
        <v>2.3060041142172794</v>
      </c>
    </row>
    <row r="87" spans="1:21">
      <c r="A87" s="71" t="s">
        <v>76</v>
      </c>
      <c r="B87" s="86">
        <v>10</v>
      </c>
      <c r="M87" s="71" t="s">
        <v>76</v>
      </c>
      <c r="N87" s="86">
        <v>8</v>
      </c>
    </row>
    <row r="88" spans="1:21">
      <c r="A88" s="71" t="s">
        <v>67</v>
      </c>
      <c r="B88" s="85">
        <v>0.87244366578947774</v>
      </c>
      <c r="M88" s="71" t="s">
        <v>67</v>
      </c>
      <c r="N88" s="85">
        <v>0.49453588152764011</v>
      </c>
    </row>
    <row r="89" spans="1:21" ht="15.75" thickBot="1">
      <c r="A89" s="75" t="s">
        <v>48</v>
      </c>
      <c r="B89" s="87">
        <v>0.05</v>
      </c>
      <c r="M89" s="75" t="s">
        <v>48</v>
      </c>
      <c r="N89" s="87">
        <v>0.05</v>
      </c>
    </row>
    <row r="91" spans="1:21">
      <c r="A91" s="1" t="s">
        <v>49</v>
      </c>
      <c r="M91" s="1" t="s">
        <v>49</v>
      </c>
    </row>
    <row r="92" spans="1:21">
      <c r="A92" s="1" t="s">
        <v>77</v>
      </c>
      <c r="M92" s="1" t="s">
        <v>77</v>
      </c>
    </row>
    <row r="93" spans="1:21">
      <c r="A93" s="1" t="s">
        <v>78</v>
      </c>
      <c r="M93" s="1" t="s">
        <v>78</v>
      </c>
    </row>
    <row r="94" spans="1:21" ht="15" customHeight="1">
      <c r="A94" s="104" t="s">
        <v>52</v>
      </c>
      <c r="B94" s="104"/>
      <c r="C94" s="104"/>
      <c r="D94" s="104"/>
      <c r="E94" s="104"/>
      <c r="F94" s="104"/>
      <c r="G94" s="104"/>
      <c r="H94" s="104"/>
      <c r="I94" s="104"/>
      <c r="M94" s="104" t="s">
        <v>52</v>
      </c>
      <c r="N94" s="104"/>
      <c r="O94" s="104"/>
      <c r="P94" s="104"/>
      <c r="Q94" s="104"/>
      <c r="R94" s="104"/>
      <c r="S94" s="104"/>
      <c r="T94" s="104"/>
      <c r="U94" s="104"/>
    </row>
    <row r="95" spans="1:21">
      <c r="A95" s="104"/>
      <c r="B95" s="104"/>
      <c r="C95" s="104"/>
      <c r="D95" s="104"/>
      <c r="E95" s="104"/>
      <c r="F95" s="104"/>
      <c r="G95" s="104"/>
      <c r="H95" s="104"/>
      <c r="I95" s="104"/>
      <c r="M95" s="104"/>
      <c r="N95" s="104"/>
      <c r="O95" s="104"/>
      <c r="P95" s="104"/>
      <c r="Q95" s="104"/>
      <c r="R95" s="104"/>
      <c r="S95" s="104"/>
      <c r="T95" s="104"/>
      <c r="U95" s="104"/>
    </row>
    <row r="96" spans="1:21">
      <c r="A96" s="1" t="s">
        <v>79</v>
      </c>
      <c r="M96" s="1" t="s">
        <v>84</v>
      </c>
    </row>
    <row r="100" spans="1:25" s="91" customFormat="1">
      <c r="A100" s="91" t="s">
        <v>104</v>
      </c>
      <c r="M100" s="91" t="s">
        <v>104</v>
      </c>
    </row>
    <row r="101" spans="1:25" s="90" customFormat="1">
      <c r="A101" s="102" t="s">
        <v>125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 t="s">
        <v>137</v>
      </c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spans="1:25">
      <c r="A102" s="92" t="s">
        <v>123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 t="s">
        <v>133</v>
      </c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spans="1:25">
      <c r="A103" s="92" t="s">
        <v>124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 t="s">
        <v>138</v>
      </c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spans="1:25">
      <c r="A104" s="92" t="s">
        <v>62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 t="s">
        <v>62</v>
      </c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spans="1:25">
      <c r="A105" s="92" t="s">
        <v>41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 t="s">
        <v>41</v>
      </c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25">
      <c r="A106" s="92" t="s">
        <v>63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 t="s">
        <v>63</v>
      </c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25" ht="16.350000000000001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>
      <c r="A109" s="92" t="s">
        <v>25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 t="s">
        <v>25</v>
      </c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spans="1:25" ht="15.75" thickBo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spans="1:25">
      <c r="A111" s="72" t="s">
        <v>26</v>
      </c>
      <c r="B111" s="73" t="s">
        <v>27</v>
      </c>
      <c r="C111" s="73" t="s">
        <v>28</v>
      </c>
      <c r="D111" s="73" t="s">
        <v>29</v>
      </c>
      <c r="E111" s="73" t="s">
        <v>30</v>
      </c>
      <c r="F111" s="73" t="s">
        <v>31</v>
      </c>
      <c r="G111" s="73" t="s">
        <v>32</v>
      </c>
      <c r="H111" s="73" t="s">
        <v>33</v>
      </c>
      <c r="I111" s="92"/>
      <c r="J111" s="92"/>
      <c r="K111" s="92"/>
      <c r="L111" s="92"/>
      <c r="M111" s="72" t="s">
        <v>26</v>
      </c>
      <c r="N111" s="73" t="s">
        <v>27</v>
      </c>
      <c r="O111" s="73" t="s">
        <v>28</v>
      </c>
      <c r="P111" s="73" t="s">
        <v>29</v>
      </c>
      <c r="Q111" s="73" t="s">
        <v>30</v>
      </c>
      <c r="R111" s="73" t="s">
        <v>31</v>
      </c>
      <c r="S111" s="73" t="s">
        <v>32</v>
      </c>
      <c r="T111" s="73" t="s">
        <v>33</v>
      </c>
      <c r="U111" s="92"/>
      <c r="V111" s="92"/>
      <c r="W111" s="92"/>
      <c r="X111" s="92"/>
      <c r="Y111" s="92"/>
    </row>
    <row r="112" spans="1:25">
      <c r="A112" s="74" t="s">
        <v>35</v>
      </c>
      <c r="B112" s="76">
        <v>6</v>
      </c>
      <c r="C112" s="76">
        <v>0</v>
      </c>
      <c r="D112" s="76">
        <v>6</v>
      </c>
      <c r="E112" s="79">
        <v>3.2</v>
      </c>
      <c r="F112" s="79">
        <v>63.8</v>
      </c>
      <c r="G112" s="79">
        <v>26</v>
      </c>
      <c r="H112" s="79">
        <v>22.475230810828172</v>
      </c>
      <c r="I112" s="92"/>
      <c r="J112" s="92"/>
      <c r="K112" s="92"/>
      <c r="L112" s="92"/>
      <c r="M112" s="74" t="s">
        <v>35</v>
      </c>
      <c r="N112" s="76">
        <v>5</v>
      </c>
      <c r="O112" s="76">
        <v>0</v>
      </c>
      <c r="P112" s="76">
        <v>5</v>
      </c>
      <c r="Q112" s="79">
        <v>3.2</v>
      </c>
      <c r="R112" s="79">
        <v>36</v>
      </c>
      <c r="S112" s="79">
        <v>18.440000000000001</v>
      </c>
      <c r="T112" s="79">
        <v>14.239662917358682</v>
      </c>
      <c r="U112" s="92"/>
      <c r="V112" s="92"/>
      <c r="W112" s="92"/>
      <c r="X112" s="92"/>
      <c r="Y112" s="92"/>
    </row>
    <row r="113" spans="1:25" ht="15.75" thickBot="1">
      <c r="A113" s="75" t="s">
        <v>22</v>
      </c>
      <c r="B113" s="78">
        <v>6</v>
      </c>
      <c r="C113" s="78">
        <v>0</v>
      </c>
      <c r="D113" s="78">
        <v>6</v>
      </c>
      <c r="E113" s="81">
        <v>9</v>
      </c>
      <c r="F113" s="81">
        <v>58.8</v>
      </c>
      <c r="G113" s="81">
        <v>21.783333333333331</v>
      </c>
      <c r="H113" s="81">
        <v>18.481170597845438</v>
      </c>
      <c r="I113" s="92"/>
      <c r="J113" s="92"/>
      <c r="K113" s="92"/>
      <c r="L113" s="92"/>
      <c r="M113" s="75" t="s">
        <v>22</v>
      </c>
      <c r="N113" s="78">
        <v>5</v>
      </c>
      <c r="O113" s="78">
        <v>0</v>
      </c>
      <c r="P113" s="78">
        <v>5</v>
      </c>
      <c r="Q113" s="81">
        <v>9</v>
      </c>
      <c r="R113" s="81">
        <v>20</v>
      </c>
      <c r="S113" s="81">
        <v>14.38</v>
      </c>
      <c r="T113" s="81">
        <v>3.9839678713563944</v>
      </c>
      <c r="U113" s="92"/>
      <c r="V113" s="92"/>
      <c r="W113" s="92"/>
      <c r="X113" s="92"/>
      <c r="Y113" s="92"/>
    </row>
    <row r="114" spans="1: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spans="1:25">
      <c r="A116" s="92" t="s">
        <v>64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 t="s">
        <v>64</v>
      </c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spans="1: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spans="1:25">
      <c r="A118" s="92" t="s">
        <v>65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 t="s">
        <v>65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25">
      <c r="A119" s="94">
        <v>0.20694891425157577</v>
      </c>
      <c r="B119" s="95">
        <v>10.569041072429197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4">
        <v>1.3301225324129287</v>
      </c>
      <c r="N119" s="95">
        <v>122.69980567448873</v>
      </c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15.75" thickBo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25">
      <c r="A121" s="82" t="s">
        <v>66</v>
      </c>
      <c r="B121" s="84">
        <v>1.4789359602834504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82" t="s">
        <v>66</v>
      </c>
      <c r="N121" s="84">
        <v>12.775201612903222</v>
      </c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>
      <c r="A122" s="93" t="s">
        <v>43</v>
      </c>
      <c r="B122" s="96">
        <v>1.4789359602834504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3" t="s">
        <v>43</v>
      </c>
      <c r="N122" s="96">
        <v>12.775201612903222</v>
      </c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5">
      <c r="A123" s="93" t="s">
        <v>44</v>
      </c>
      <c r="B123" s="96">
        <v>7.1463818287328333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3" t="s">
        <v>44</v>
      </c>
      <c r="N123" s="96">
        <v>9.6045298847228597</v>
      </c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spans="1:25">
      <c r="A124" s="93" t="s">
        <v>45</v>
      </c>
      <c r="B124" s="97">
        <v>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3" t="s">
        <v>45</v>
      </c>
      <c r="N124" s="97">
        <v>4</v>
      </c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spans="1:25">
      <c r="A125" s="93" t="s">
        <v>46</v>
      </c>
      <c r="B125" s="97">
        <v>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3" t="s">
        <v>46</v>
      </c>
      <c r="N125" s="97">
        <v>4</v>
      </c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>
      <c r="A126" s="93" t="s">
        <v>67</v>
      </c>
      <c r="B126" s="96">
        <v>0.67809673948669869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3" t="s">
        <v>67</v>
      </c>
      <c r="N126" s="96">
        <v>3.008926054758336E-2</v>
      </c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ht="15.75" thickBot="1">
      <c r="A127" s="75" t="s">
        <v>48</v>
      </c>
      <c r="B127" s="87">
        <v>0.05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75" t="s">
        <v>48</v>
      </c>
      <c r="N127" s="87">
        <v>0.05</v>
      </c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spans="1:25">
      <c r="A129" s="98" t="s">
        <v>49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8" t="s">
        <v>49</v>
      </c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5">
      <c r="A130" s="98" t="s">
        <v>68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8" t="s">
        <v>68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spans="1:25">
      <c r="A131" s="98" t="s">
        <v>69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8" t="s">
        <v>69</v>
      </c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spans="1:25" ht="15" customHeight="1">
      <c r="A132" s="103" t="s">
        <v>52</v>
      </c>
      <c r="B132" s="103"/>
      <c r="C132" s="103"/>
      <c r="D132" s="103"/>
      <c r="E132" s="103"/>
      <c r="F132" s="103"/>
      <c r="G132" s="103"/>
      <c r="H132" s="103"/>
      <c r="I132" s="103"/>
      <c r="J132" s="92"/>
      <c r="K132" s="92"/>
      <c r="L132" s="92"/>
      <c r="M132" s="103" t="s">
        <v>56</v>
      </c>
      <c r="N132" s="103"/>
      <c r="O132" s="103"/>
      <c r="P132" s="103"/>
      <c r="Q132" s="103"/>
      <c r="R132" s="103"/>
      <c r="S132" s="103"/>
      <c r="T132" s="103"/>
      <c r="U132" s="103"/>
      <c r="V132" s="92"/>
      <c r="W132" s="92"/>
      <c r="X132" s="92"/>
      <c r="Y132" s="92"/>
    </row>
    <row r="133" spans="1:25">
      <c r="A133" s="103"/>
      <c r="B133" s="103"/>
      <c r="C133" s="103"/>
      <c r="D133" s="103"/>
      <c r="E133" s="103"/>
      <c r="F133" s="103"/>
      <c r="G133" s="103"/>
      <c r="H133" s="103"/>
      <c r="I133" s="103"/>
      <c r="J133" s="92"/>
      <c r="K133" s="92"/>
      <c r="L133" s="92"/>
      <c r="M133" s="103"/>
      <c r="N133" s="103"/>
      <c r="O133" s="103"/>
      <c r="P133" s="103"/>
      <c r="Q133" s="103"/>
      <c r="R133" s="103"/>
      <c r="S133" s="103"/>
      <c r="T133" s="103"/>
      <c r="U133" s="103"/>
      <c r="V133" s="92"/>
      <c r="W133" s="92"/>
      <c r="X133" s="92"/>
      <c r="Y133" s="92"/>
    </row>
    <row r="134" spans="1:25">
      <c r="A134" s="98" t="s">
        <v>126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8" t="s">
        <v>139</v>
      </c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spans="1: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spans="1: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>
      <c r="A137" s="92" t="s">
        <v>71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 t="s">
        <v>71</v>
      </c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spans="1:25">
      <c r="A139" s="92" t="s">
        <v>72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 t="s">
        <v>72</v>
      </c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spans="1:25">
      <c r="A140" s="94">
        <v>-22.251798265538831</v>
      </c>
      <c r="B140" s="95">
        <v>30.685131598872175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4">
        <v>-13.365612188892355</v>
      </c>
      <c r="N140" s="95">
        <v>21.485612188892357</v>
      </c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spans="1:25" ht="15.75" thickBo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>
      <c r="A142" s="82" t="s">
        <v>73</v>
      </c>
      <c r="B142" s="84">
        <v>4.2166666666666721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82" t="s">
        <v>73</v>
      </c>
      <c r="N142" s="84">
        <v>4.0600000000000005</v>
      </c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>
      <c r="A143" s="93" t="s">
        <v>74</v>
      </c>
      <c r="B143" s="96">
        <v>0.35496273847940435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3" t="s">
        <v>74</v>
      </c>
      <c r="N143" s="96">
        <v>0.61396869284963362</v>
      </c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>
      <c r="A144" s="93" t="s">
        <v>75</v>
      </c>
      <c r="B144" s="96">
        <v>2.228138844825708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3" t="s">
        <v>75</v>
      </c>
      <c r="N144" s="96">
        <v>2.6351675708667197</v>
      </c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>
      <c r="A145" s="93" t="s">
        <v>76</v>
      </c>
      <c r="B145" s="97">
        <v>10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3" t="s">
        <v>76</v>
      </c>
      <c r="N145" s="97">
        <v>4.6223996209939866</v>
      </c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spans="1:25">
      <c r="A146" s="93" t="s">
        <v>67</v>
      </c>
      <c r="B146" s="96">
        <v>0.72998974356830248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3" t="s">
        <v>67</v>
      </c>
      <c r="N146" s="96">
        <v>0.56818224485895397</v>
      </c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spans="1:25" ht="15.75" thickBot="1">
      <c r="A147" s="75" t="s">
        <v>48</v>
      </c>
      <c r="B147" s="87">
        <v>0.05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75" t="s">
        <v>48</v>
      </c>
      <c r="N147" s="87">
        <v>0.05</v>
      </c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8" t="s">
        <v>116</v>
      </c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spans="1:25">
      <c r="A149" s="98" t="s">
        <v>49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8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spans="1:25">
      <c r="A150" s="98" t="s">
        <v>77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8" t="s">
        <v>49</v>
      </c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spans="1:25">
      <c r="A151" s="98" t="s">
        <v>78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8" t="s">
        <v>77</v>
      </c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spans="1:25" ht="15" customHeight="1">
      <c r="A152" s="103" t="s">
        <v>52</v>
      </c>
      <c r="B152" s="103"/>
      <c r="C152" s="103"/>
      <c r="D152" s="103"/>
      <c r="E152" s="103"/>
      <c r="F152" s="103"/>
      <c r="G152" s="103"/>
      <c r="H152" s="103"/>
      <c r="I152" s="103"/>
      <c r="J152" s="92"/>
      <c r="K152" s="92"/>
      <c r="L152" s="92"/>
      <c r="M152" s="103" t="s">
        <v>78</v>
      </c>
      <c r="N152" s="103"/>
      <c r="O152" s="103"/>
      <c r="P152" s="103"/>
      <c r="Q152" s="103"/>
      <c r="R152" s="103"/>
      <c r="S152" s="103"/>
      <c r="T152" s="103"/>
      <c r="U152" s="103"/>
      <c r="V152" s="92"/>
      <c r="W152" s="92"/>
      <c r="X152" s="92"/>
      <c r="Y152" s="92"/>
    </row>
    <row r="153" spans="1:25">
      <c r="A153" s="103"/>
      <c r="B153" s="103"/>
      <c r="C153" s="103"/>
      <c r="D153" s="103"/>
      <c r="E153" s="103"/>
      <c r="F153" s="103"/>
      <c r="G153" s="103"/>
      <c r="H153" s="103"/>
      <c r="I153" s="103"/>
      <c r="J153" s="92"/>
      <c r="K153" s="92"/>
      <c r="L153" s="92"/>
      <c r="M153" s="103"/>
      <c r="N153" s="103"/>
      <c r="O153" s="103"/>
      <c r="P153" s="103"/>
      <c r="Q153" s="103"/>
      <c r="R153" s="103"/>
      <c r="S153" s="103"/>
      <c r="T153" s="103"/>
      <c r="U153" s="103"/>
      <c r="V153" s="92"/>
      <c r="W153" s="92"/>
      <c r="X153" s="92"/>
      <c r="Y153" s="92"/>
    </row>
    <row r="154" spans="1:25" ht="15" customHeight="1">
      <c r="A154" s="98" t="s">
        <v>127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103" t="s">
        <v>52</v>
      </c>
      <c r="N154" s="103"/>
      <c r="O154" s="103"/>
      <c r="P154" s="103"/>
      <c r="Q154" s="103"/>
      <c r="R154" s="103"/>
      <c r="S154" s="103"/>
      <c r="T154" s="103"/>
      <c r="U154" s="103"/>
      <c r="V154" s="92"/>
      <c r="W154" s="92"/>
      <c r="X154" s="92"/>
      <c r="Y154" s="92"/>
    </row>
    <row r="155" spans="1: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103"/>
      <c r="N155" s="103"/>
      <c r="O155" s="103"/>
      <c r="P155" s="103"/>
      <c r="Q155" s="103"/>
      <c r="R155" s="103"/>
      <c r="S155" s="103"/>
      <c r="T155" s="103"/>
      <c r="U155" s="103"/>
      <c r="V155" s="92"/>
      <c r="W155" s="92"/>
      <c r="X155" s="92"/>
      <c r="Y155" s="92"/>
    </row>
    <row r="156" spans="1: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8" t="s">
        <v>140</v>
      </c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60" spans="1:25" s="91" customFormat="1">
      <c r="A160" s="91" t="s">
        <v>105</v>
      </c>
      <c r="M160" s="91" t="s">
        <v>105</v>
      </c>
    </row>
    <row r="161" spans="1:22" s="90" customFormat="1">
      <c r="A161" s="102" t="s">
        <v>128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 t="s">
        <v>132</v>
      </c>
      <c r="N161" s="102"/>
      <c r="O161" s="102"/>
      <c r="P161" s="102"/>
      <c r="Q161" s="102"/>
      <c r="R161" s="102"/>
      <c r="S161" s="102"/>
      <c r="T161" s="102"/>
      <c r="U161" s="102"/>
      <c r="V161" s="102"/>
    </row>
    <row r="162" spans="1:22">
      <c r="A162" s="92" t="s">
        <v>123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 t="s">
        <v>133</v>
      </c>
      <c r="N162" s="92"/>
      <c r="O162" s="92"/>
      <c r="P162" s="92"/>
      <c r="Q162" s="92"/>
      <c r="R162" s="92"/>
      <c r="S162" s="92"/>
      <c r="T162" s="92"/>
      <c r="U162" s="92"/>
      <c r="V162" s="92"/>
    </row>
    <row r="163" spans="1:22">
      <c r="A163" s="92" t="s">
        <v>129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 t="s">
        <v>134</v>
      </c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>
      <c r="A164" s="92" t="s">
        <v>62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 t="s">
        <v>62</v>
      </c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>
      <c r="A165" s="92" t="s">
        <v>41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 t="s">
        <v>41</v>
      </c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>
      <c r="A166" s="92" t="s">
        <v>63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 t="s">
        <v>63</v>
      </c>
      <c r="N166" s="92"/>
      <c r="O166" s="92"/>
      <c r="P166" s="92"/>
      <c r="Q166" s="92"/>
      <c r="R166" s="92"/>
      <c r="S166" s="92"/>
      <c r="T166" s="92"/>
      <c r="U166" s="92"/>
      <c r="V166" s="92"/>
    </row>
    <row r="167" spans="1:22" ht="16.350000000000001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</row>
    <row r="168" spans="1:22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</row>
    <row r="169" spans="1:22">
      <c r="A169" s="92" t="s">
        <v>25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 t="s">
        <v>25</v>
      </c>
      <c r="N169" s="92"/>
      <c r="O169" s="92"/>
      <c r="P169" s="92"/>
      <c r="Q169" s="92"/>
      <c r="R169" s="92"/>
      <c r="S169" s="92"/>
      <c r="T169" s="92"/>
      <c r="U169" s="92"/>
      <c r="V169" s="92"/>
    </row>
    <row r="170" spans="1:22" ht="15.75" thickBo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</row>
    <row r="171" spans="1:22">
      <c r="A171" s="72" t="s">
        <v>26</v>
      </c>
      <c r="B171" s="73" t="s">
        <v>27</v>
      </c>
      <c r="C171" s="73" t="s">
        <v>28</v>
      </c>
      <c r="D171" s="73" t="s">
        <v>29</v>
      </c>
      <c r="E171" s="73" t="s">
        <v>30</v>
      </c>
      <c r="F171" s="73" t="s">
        <v>31</v>
      </c>
      <c r="G171" s="73" t="s">
        <v>32</v>
      </c>
      <c r="H171" s="73" t="s">
        <v>33</v>
      </c>
      <c r="I171" s="92"/>
      <c r="J171" s="92"/>
      <c r="K171" s="92"/>
      <c r="L171" s="92"/>
      <c r="M171" s="72" t="s">
        <v>26</v>
      </c>
      <c r="N171" s="73" t="s">
        <v>27</v>
      </c>
      <c r="O171" s="73" t="s">
        <v>28</v>
      </c>
      <c r="P171" s="73" t="s">
        <v>29</v>
      </c>
      <c r="Q171" s="73" t="s">
        <v>30</v>
      </c>
      <c r="R171" s="73" t="s">
        <v>31</v>
      </c>
      <c r="S171" s="73" t="s">
        <v>32</v>
      </c>
      <c r="T171" s="73" t="s">
        <v>33</v>
      </c>
      <c r="U171" s="92"/>
      <c r="V171" s="92"/>
    </row>
    <row r="172" spans="1:22">
      <c r="A172" s="74" t="s">
        <v>35</v>
      </c>
      <c r="B172" s="76">
        <v>6</v>
      </c>
      <c r="C172" s="76">
        <v>0</v>
      </c>
      <c r="D172" s="76">
        <v>6</v>
      </c>
      <c r="E172" s="79">
        <v>3.2</v>
      </c>
      <c r="F172" s="79">
        <v>63.8</v>
      </c>
      <c r="G172" s="79">
        <v>26</v>
      </c>
      <c r="H172" s="79">
        <v>22.475230810828172</v>
      </c>
      <c r="I172" s="92"/>
      <c r="J172" s="92"/>
      <c r="K172" s="92"/>
      <c r="L172" s="92"/>
      <c r="M172" s="74" t="s">
        <v>35</v>
      </c>
      <c r="N172" s="76">
        <v>5</v>
      </c>
      <c r="O172" s="76">
        <v>0</v>
      </c>
      <c r="P172" s="76">
        <v>5</v>
      </c>
      <c r="Q172" s="79">
        <v>3.2</v>
      </c>
      <c r="R172" s="79">
        <v>36</v>
      </c>
      <c r="S172" s="79">
        <v>18.440000000000001</v>
      </c>
      <c r="T172" s="79">
        <v>14.239662917358682</v>
      </c>
      <c r="U172" s="92"/>
      <c r="V172" s="92"/>
    </row>
    <row r="173" spans="1:22" ht="15.75" thickBot="1">
      <c r="A173" s="75" t="s">
        <v>36</v>
      </c>
      <c r="B173" s="78">
        <v>6</v>
      </c>
      <c r="C173" s="78">
        <v>0</v>
      </c>
      <c r="D173" s="78">
        <v>6</v>
      </c>
      <c r="E173" s="81">
        <v>0</v>
      </c>
      <c r="F173" s="81">
        <v>75</v>
      </c>
      <c r="G173" s="81">
        <v>15.866666666666667</v>
      </c>
      <c r="H173" s="81">
        <v>29.201483980555967</v>
      </c>
      <c r="I173" s="92"/>
      <c r="J173" s="92"/>
      <c r="K173" s="92"/>
      <c r="L173" s="92"/>
      <c r="M173" s="75" t="s">
        <v>36</v>
      </c>
      <c r="N173" s="78">
        <v>5</v>
      </c>
      <c r="O173" s="78">
        <v>0</v>
      </c>
      <c r="P173" s="78">
        <v>5</v>
      </c>
      <c r="Q173" s="81">
        <v>0</v>
      </c>
      <c r="R173" s="81">
        <v>10</v>
      </c>
      <c r="S173" s="81">
        <v>4.04</v>
      </c>
      <c r="T173" s="81">
        <v>4.108892794902296</v>
      </c>
      <c r="U173" s="92"/>
      <c r="V173" s="92"/>
    </row>
    <row r="174" spans="1:22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</row>
    <row r="175" spans="1:22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</row>
    <row r="176" spans="1:22">
      <c r="A176" s="92" t="s">
        <v>64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 t="s">
        <v>64</v>
      </c>
      <c r="N176" s="92"/>
      <c r="O176" s="92"/>
      <c r="P176" s="92"/>
      <c r="Q176" s="92"/>
      <c r="R176" s="92"/>
      <c r="S176" s="92"/>
      <c r="T176" s="92"/>
      <c r="U176" s="92"/>
      <c r="V176" s="92"/>
    </row>
    <row r="177" spans="1:22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</row>
    <row r="178" spans="1:22">
      <c r="A178" s="92" t="s">
        <v>65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 t="s">
        <v>65</v>
      </c>
      <c r="N178" s="92"/>
      <c r="O178" s="92"/>
      <c r="P178" s="92"/>
      <c r="Q178" s="92"/>
      <c r="R178" s="92"/>
      <c r="S178" s="92"/>
      <c r="T178" s="92"/>
      <c r="U178" s="92"/>
      <c r="V178" s="92"/>
    </row>
    <row r="179" spans="1:22">
      <c r="A179" s="94">
        <v>8.2891931539584324E-2</v>
      </c>
      <c r="B179" s="95">
        <v>4.2333550392530519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4">
        <v>1.2504711742260266</v>
      </c>
      <c r="N179" s="95">
        <v>115.35220728931384</v>
      </c>
      <c r="O179" s="92"/>
      <c r="P179" s="92"/>
      <c r="Q179" s="92"/>
      <c r="R179" s="92"/>
      <c r="S179" s="92"/>
      <c r="T179" s="92"/>
      <c r="U179" s="92"/>
      <c r="V179" s="92"/>
    </row>
    <row r="180" spans="1:22" ht="15.75" thickBo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</row>
    <row r="181" spans="1:22">
      <c r="A181" s="82" t="s">
        <v>66</v>
      </c>
      <c r="B181" s="84">
        <v>0.5923773933030515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82" t="s">
        <v>66</v>
      </c>
      <c r="N181" s="84">
        <v>12.010187762838358</v>
      </c>
      <c r="O181" s="92"/>
      <c r="P181" s="92"/>
      <c r="Q181" s="92"/>
      <c r="R181" s="92"/>
      <c r="S181" s="92"/>
      <c r="T181" s="92"/>
      <c r="U181" s="92"/>
      <c r="V181" s="92"/>
    </row>
    <row r="182" spans="1:22">
      <c r="A182" s="93" t="s">
        <v>43</v>
      </c>
      <c r="B182" s="96">
        <v>0.5923773933030515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3" t="s">
        <v>43</v>
      </c>
      <c r="N182" s="96">
        <v>12.010187762838358</v>
      </c>
      <c r="O182" s="92"/>
      <c r="P182" s="92"/>
      <c r="Q182" s="92"/>
      <c r="R182" s="92"/>
      <c r="S182" s="92"/>
      <c r="T182" s="92"/>
      <c r="U182" s="92"/>
      <c r="V182" s="92"/>
    </row>
    <row r="183" spans="1:22">
      <c r="A183" s="93" t="s">
        <v>44</v>
      </c>
      <c r="B183" s="96">
        <v>7.1463818287328333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3" t="s">
        <v>44</v>
      </c>
      <c r="N183" s="96">
        <v>9.6045298847228597</v>
      </c>
      <c r="O183" s="92"/>
      <c r="P183" s="92"/>
      <c r="Q183" s="92"/>
      <c r="R183" s="92"/>
      <c r="S183" s="92"/>
      <c r="T183" s="92"/>
      <c r="U183" s="92"/>
      <c r="V183" s="92"/>
    </row>
    <row r="184" spans="1:22">
      <c r="A184" s="93" t="s">
        <v>45</v>
      </c>
      <c r="B184" s="97">
        <v>5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3" t="s">
        <v>45</v>
      </c>
      <c r="N184" s="97">
        <v>4</v>
      </c>
      <c r="O184" s="92"/>
      <c r="P184" s="92"/>
      <c r="Q184" s="92"/>
      <c r="R184" s="92"/>
      <c r="S184" s="92"/>
      <c r="T184" s="92"/>
      <c r="U184" s="92"/>
      <c r="V184" s="92"/>
    </row>
    <row r="185" spans="1:22">
      <c r="A185" s="93" t="s">
        <v>46</v>
      </c>
      <c r="B185" s="97">
        <v>5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3" t="s">
        <v>46</v>
      </c>
      <c r="N185" s="97">
        <v>4</v>
      </c>
      <c r="O185" s="92"/>
      <c r="P185" s="92"/>
      <c r="Q185" s="92"/>
      <c r="R185" s="92"/>
      <c r="S185" s="92"/>
      <c r="T185" s="92"/>
      <c r="U185" s="92"/>
      <c r="V185" s="92"/>
    </row>
    <row r="186" spans="1:22">
      <c r="A186" s="93" t="s">
        <v>67</v>
      </c>
      <c r="B186" s="96">
        <v>0.57952578257243248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3" t="s">
        <v>67</v>
      </c>
      <c r="N186" s="96">
        <v>3.3630987607822217E-2</v>
      </c>
      <c r="O186" s="92"/>
      <c r="P186" s="92"/>
      <c r="Q186" s="92"/>
      <c r="R186" s="92"/>
      <c r="S186" s="92"/>
      <c r="T186" s="92"/>
      <c r="U186" s="92"/>
      <c r="V186" s="92"/>
    </row>
    <row r="187" spans="1:22" ht="15.75" thickBot="1">
      <c r="A187" s="75" t="s">
        <v>48</v>
      </c>
      <c r="B187" s="87">
        <v>0.05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75" t="s">
        <v>48</v>
      </c>
      <c r="N187" s="87">
        <v>0.05</v>
      </c>
      <c r="O187" s="92"/>
      <c r="P187" s="92"/>
      <c r="Q187" s="92"/>
      <c r="R187" s="92"/>
      <c r="S187" s="92"/>
      <c r="T187" s="92"/>
      <c r="U187" s="92"/>
      <c r="V187" s="92"/>
    </row>
    <row r="188" spans="1:22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  <row r="189" spans="1:22">
      <c r="A189" s="98" t="s">
        <v>49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8" t="s">
        <v>49</v>
      </c>
      <c r="N189" s="92"/>
      <c r="O189" s="92"/>
      <c r="P189" s="92"/>
      <c r="Q189" s="92"/>
      <c r="R189" s="92"/>
      <c r="S189" s="92"/>
      <c r="T189" s="92"/>
      <c r="U189" s="92"/>
      <c r="V189" s="92"/>
    </row>
    <row r="190" spans="1:22">
      <c r="A190" s="98" t="s">
        <v>68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8" t="s">
        <v>68</v>
      </c>
      <c r="N190" s="92"/>
      <c r="O190" s="92"/>
      <c r="P190" s="92"/>
      <c r="Q190" s="92"/>
      <c r="R190" s="92"/>
      <c r="S190" s="92"/>
      <c r="T190" s="92"/>
      <c r="U190" s="92"/>
      <c r="V190" s="92"/>
    </row>
    <row r="191" spans="1:22">
      <c r="A191" s="98" t="s">
        <v>69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8" t="s">
        <v>69</v>
      </c>
      <c r="N191" s="92"/>
      <c r="O191" s="92"/>
      <c r="P191" s="92"/>
      <c r="Q191" s="92"/>
      <c r="R191" s="92"/>
      <c r="S191" s="92"/>
      <c r="T191" s="92"/>
      <c r="U191" s="92"/>
      <c r="V191" s="92"/>
    </row>
    <row r="192" spans="1:22" ht="15" customHeight="1">
      <c r="A192" s="103" t="s">
        <v>52</v>
      </c>
      <c r="B192" s="103"/>
      <c r="C192" s="103"/>
      <c r="D192" s="103"/>
      <c r="E192" s="103"/>
      <c r="F192" s="103"/>
      <c r="G192" s="103"/>
      <c r="H192" s="103"/>
      <c r="I192" s="103"/>
      <c r="J192" s="92"/>
      <c r="K192" s="92"/>
      <c r="L192" s="92"/>
      <c r="M192" s="103" t="s">
        <v>56</v>
      </c>
      <c r="N192" s="103"/>
      <c r="O192" s="103"/>
      <c r="P192" s="103"/>
      <c r="Q192" s="103"/>
      <c r="R192" s="103"/>
      <c r="S192" s="103"/>
      <c r="T192" s="103"/>
      <c r="U192" s="103"/>
      <c r="V192" s="92"/>
    </row>
    <row r="193" spans="1:22">
      <c r="A193" s="103"/>
      <c r="B193" s="103"/>
      <c r="C193" s="103"/>
      <c r="D193" s="103"/>
      <c r="E193" s="103"/>
      <c r="F193" s="103"/>
      <c r="G193" s="103"/>
      <c r="H193" s="103"/>
      <c r="I193" s="103"/>
      <c r="J193" s="92"/>
      <c r="K193" s="92"/>
      <c r="L193" s="92"/>
      <c r="M193" s="103"/>
      <c r="N193" s="103"/>
      <c r="O193" s="103"/>
      <c r="P193" s="103"/>
      <c r="Q193" s="103"/>
      <c r="R193" s="103"/>
      <c r="S193" s="103"/>
      <c r="T193" s="103"/>
      <c r="U193" s="103"/>
      <c r="V193" s="92"/>
    </row>
    <row r="194" spans="1:22">
      <c r="A194" s="98" t="s">
        <v>130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8" t="s">
        <v>135</v>
      </c>
      <c r="N194" s="92"/>
      <c r="O194" s="92"/>
      <c r="P194" s="92"/>
      <c r="Q194" s="92"/>
      <c r="R194" s="92"/>
      <c r="S194" s="92"/>
      <c r="T194" s="92"/>
      <c r="U194" s="92"/>
      <c r="V194" s="92"/>
    </row>
    <row r="195" spans="1:22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</row>
    <row r="196" spans="1:22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</row>
    <row r="197" spans="1:22">
      <c r="A197" s="92" t="s">
        <v>71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 t="s">
        <v>71</v>
      </c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>
      <c r="A199" s="92" t="s">
        <v>72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 t="s">
        <v>72</v>
      </c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>
      <c r="A200" s="94">
        <v>-23.385936440967523</v>
      </c>
      <c r="B200" s="95">
        <v>43.652603107634192</v>
      </c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4">
        <v>-3.0175680533046569</v>
      </c>
      <c r="N200" s="95">
        <v>31.817568053304662</v>
      </c>
      <c r="O200" s="92"/>
      <c r="P200" s="92"/>
      <c r="Q200" s="92"/>
      <c r="R200" s="92"/>
      <c r="S200" s="92"/>
      <c r="T200" s="92"/>
      <c r="U200" s="92"/>
      <c r="V200" s="92"/>
    </row>
    <row r="201" spans="1:22" ht="15.75" thickBo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</row>
    <row r="202" spans="1:22">
      <c r="A202" s="82" t="s">
        <v>73</v>
      </c>
      <c r="B202" s="84">
        <v>10.133333333333335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82" t="s">
        <v>73</v>
      </c>
      <c r="N202" s="84">
        <v>14.400000000000002</v>
      </c>
      <c r="O202" s="92"/>
      <c r="P202" s="92"/>
      <c r="Q202" s="92"/>
      <c r="R202" s="92"/>
      <c r="S202" s="92"/>
      <c r="T202" s="92"/>
      <c r="U202" s="92"/>
      <c r="V202" s="92"/>
    </row>
    <row r="203" spans="1:22">
      <c r="A203" s="93" t="s">
        <v>74</v>
      </c>
      <c r="B203" s="96">
        <v>0.67359682294982559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3" t="s">
        <v>74</v>
      </c>
      <c r="N203" s="96">
        <v>2.1726056362249837</v>
      </c>
      <c r="O203" s="92"/>
      <c r="P203" s="92"/>
      <c r="Q203" s="92"/>
      <c r="R203" s="92"/>
      <c r="S203" s="92"/>
      <c r="T203" s="92"/>
      <c r="U203" s="92"/>
      <c r="V203" s="92"/>
    </row>
    <row r="204" spans="1:22">
      <c r="A204" s="93" t="s">
        <v>75</v>
      </c>
      <c r="B204" s="96">
        <v>2.228138844825708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3" t="s">
        <v>75</v>
      </c>
      <c r="N204" s="96">
        <v>2.6278823973570775</v>
      </c>
      <c r="O204" s="92"/>
      <c r="P204" s="92"/>
      <c r="Q204" s="92"/>
      <c r="R204" s="92"/>
      <c r="S204" s="92"/>
      <c r="T204" s="92"/>
      <c r="U204" s="92"/>
      <c r="V204" s="92"/>
    </row>
    <row r="205" spans="1:22">
      <c r="A205" s="93" t="s">
        <v>76</v>
      </c>
      <c r="B205" s="97">
        <v>10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3" t="s">
        <v>76</v>
      </c>
      <c r="N205" s="97">
        <v>4.6615150953791682</v>
      </c>
      <c r="O205" s="92"/>
      <c r="P205" s="92"/>
      <c r="Q205" s="92"/>
      <c r="R205" s="92"/>
      <c r="S205" s="92"/>
      <c r="T205" s="92"/>
      <c r="U205" s="92"/>
      <c r="V205" s="92"/>
    </row>
    <row r="206" spans="1:22">
      <c r="A206" s="93" t="s">
        <v>67</v>
      </c>
      <c r="B206" s="96">
        <v>0.51583381902052117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3" t="s">
        <v>67</v>
      </c>
      <c r="N206" s="96">
        <v>8.5838399254913211E-2</v>
      </c>
      <c r="O206" s="92"/>
      <c r="P206" s="92"/>
      <c r="Q206" s="92"/>
      <c r="R206" s="92"/>
      <c r="S206" s="92"/>
      <c r="T206" s="92"/>
      <c r="U206" s="92"/>
      <c r="V206" s="92"/>
    </row>
    <row r="207" spans="1:22" ht="15.75" thickBot="1">
      <c r="A207" s="75" t="s">
        <v>48</v>
      </c>
      <c r="B207" s="87">
        <v>0.05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75" t="s">
        <v>48</v>
      </c>
      <c r="N207" s="87">
        <v>0.05</v>
      </c>
      <c r="O207" s="92"/>
      <c r="P207" s="92"/>
      <c r="Q207" s="92"/>
      <c r="R207" s="92"/>
      <c r="S207" s="92"/>
      <c r="T207" s="92"/>
      <c r="U207" s="92"/>
      <c r="V207" s="92"/>
    </row>
    <row r="208" spans="1:22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8" t="s">
        <v>116</v>
      </c>
      <c r="N208" s="92"/>
      <c r="O208" s="92"/>
      <c r="P208" s="92"/>
      <c r="Q208" s="92"/>
      <c r="R208" s="92"/>
      <c r="S208" s="92"/>
      <c r="T208" s="92"/>
      <c r="U208" s="92"/>
      <c r="V208" s="92"/>
    </row>
    <row r="209" spans="1:22">
      <c r="A209" s="98" t="s">
        <v>49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8"/>
      <c r="N209" s="92"/>
      <c r="O209" s="92"/>
      <c r="P209" s="92"/>
      <c r="Q209" s="92"/>
      <c r="R209" s="92"/>
      <c r="S209" s="92"/>
      <c r="T209" s="92"/>
      <c r="U209" s="92"/>
      <c r="V209" s="92"/>
    </row>
    <row r="210" spans="1:22">
      <c r="A210" s="98" t="s">
        <v>77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8" t="s">
        <v>49</v>
      </c>
      <c r="N210" s="92"/>
      <c r="O210" s="92"/>
      <c r="P210" s="92"/>
      <c r="Q210" s="92"/>
      <c r="R210" s="92"/>
      <c r="S210" s="92"/>
      <c r="T210" s="92"/>
      <c r="U210" s="92"/>
      <c r="V210" s="92"/>
    </row>
    <row r="211" spans="1:22">
      <c r="A211" s="98" t="s">
        <v>78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8" t="s">
        <v>77</v>
      </c>
      <c r="N211" s="92"/>
      <c r="O211" s="92"/>
      <c r="P211" s="92"/>
      <c r="Q211" s="92"/>
      <c r="R211" s="92"/>
      <c r="S211" s="92"/>
      <c r="T211" s="92"/>
      <c r="U211" s="92"/>
      <c r="V211" s="92"/>
    </row>
    <row r="212" spans="1:22" ht="15" customHeight="1">
      <c r="A212" s="103" t="s">
        <v>52</v>
      </c>
      <c r="B212" s="103"/>
      <c r="C212" s="103"/>
      <c r="D212" s="103"/>
      <c r="E212" s="103"/>
      <c r="F212" s="103"/>
      <c r="G212" s="103"/>
      <c r="H212" s="103"/>
      <c r="I212" s="103"/>
      <c r="J212" s="92"/>
      <c r="K212" s="92"/>
      <c r="L212" s="92"/>
      <c r="M212" s="103" t="s">
        <v>78</v>
      </c>
      <c r="N212" s="103"/>
      <c r="O212" s="103"/>
      <c r="P212" s="103"/>
      <c r="Q212" s="103"/>
      <c r="R212" s="103"/>
      <c r="S212" s="103"/>
      <c r="T212" s="103"/>
      <c r="U212" s="103"/>
      <c r="V212" s="92"/>
    </row>
    <row r="213" spans="1:22">
      <c r="A213" s="103"/>
      <c r="B213" s="103"/>
      <c r="C213" s="103"/>
      <c r="D213" s="103"/>
      <c r="E213" s="103"/>
      <c r="F213" s="103"/>
      <c r="G213" s="103"/>
      <c r="H213" s="103"/>
      <c r="I213" s="103"/>
      <c r="J213" s="92"/>
      <c r="K213" s="92"/>
      <c r="L213" s="92"/>
      <c r="M213" s="103"/>
      <c r="N213" s="103"/>
      <c r="O213" s="103"/>
      <c r="P213" s="103"/>
      <c r="Q213" s="103"/>
      <c r="R213" s="103"/>
      <c r="S213" s="103"/>
      <c r="T213" s="103"/>
      <c r="U213" s="103"/>
      <c r="V213" s="92"/>
    </row>
    <row r="214" spans="1:22" ht="15" customHeight="1">
      <c r="A214" s="98" t="s">
        <v>131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103" t="s">
        <v>52</v>
      </c>
      <c r="N214" s="103"/>
      <c r="O214" s="103"/>
      <c r="P214" s="103"/>
      <c r="Q214" s="103"/>
      <c r="R214" s="103"/>
      <c r="S214" s="103"/>
      <c r="T214" s="103"/>
      <c r="U214" s="103"/>
      <c r="V214" s="92"/>
    </row>
    <row r="215" spans="1:22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103"/>
      <c r="N215" s="103"/>
      <c r="O215" s="103"/>
      <c r="P215" s="103"/>
      <c r="Q215" s="103"/>
      <c r="R215" s="103"/>
      <c r="S215" s="103"/>
      <c r="T215" s="103"/>
      <c r="U215" s="103"/>
      <c r="V215" s="92"/>
    </row>
    <row r="216" spans="1:22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8" t="s">
        <v>136</v>
      </c>
      <c r="N216" s="92"/>
      <c r="O216" s="92"/>
      <c r="P216" s="92"/>
      <c r="Q216" s="92"/>
      <c r="R216" s="92"/>
      <c r="S216" s="92"/>
      <c r="T216" s="92"/>
      <c r="U216" s="92"/>
      <c r="V216" s="92"/>
    </row>
  </sheetData>
  <mergeCells count="16">
    <mergeCell ref="A132:I133"/>
    <mergeCell ref="A152:I153"/>
    <mergeCell ref="M132:U133"/>
    <mergeCell ref="M152:U153"/>
    <mergeCell ref="A192:I193"/>
    <mergeCell ref="A37:I38"/>
    <mergeCell ref="M37:U38"/>
    <mergeCell ref="A74:I75"/>
    <mergeCell ref="A94:I95"/>
    <mergeCell ref="M74:U75"/>
    <mergeCell ref="M94:U95"/>
    <mergeCell ref="M214:U215"/>
    <mergeCell ref="M154:U155"/>
    <mergeCell ref="A212:I213"/>
    <mergeCell ref="M192:U193"/>
    <mergeCell ref="M212:U213"/>
  </mergeCells>
  <pageMargins left="0.7" right="0.7" top="0.78740157499999996" bottom="0.78740157499999996" header="0.3" footer="0.3"/>
  <pageSetup paperSize="9" orientation="portrait" r:id="rId1"/>
  <ignoredErrors>
    <ignoredError sqref="A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U216"/>
  <sheetViews>
    <sheetView topLeftCell="E166" zoomScaleNormal="100" workbookViewId="0">
      <selection activeCell="R112" sqref="R112"/>
    </sheetView>
  </sheetViews>
  <sheetFormatPr baseColWidth="10" defaultRowHeight="15"/>
  <cols>
    <col min="1" max="1" width="13.28515625" customWidth="1"/>
    <col min="12" max="12" width="11.42578125" customWidth="1"/>
  </cols>
  <sheetData>
    <row r="1" spans="1:16">
      <c r="A1" s="90" t="s">
        <v>85</v>
      </c>
      <c r="B1" s="90" t="s">
        <v>21</v>
      </c>
      <c r="C1" s="90" t="s">
        <v>22</v>
      </c>
      <c r="D1" s="90" t="s">
        <v>35</v>
      </c>
      <c r="E1" s="90" t="s">
        <v>36</v>
      </c>
      <c r="F1" s="90"/>
      <c r="G1" s="90"/>
      <c r="H1" s="90"/>
      <c r="I1" s="90"/>
      <c r="J1" s="90"/>
      <c r="K1" s="90"/>
      <c r="L1" s="90" t="s">
        <v>38</v>
      </c>
      <c r="M1" s="90"/>
      <c r="N1" s="90"/>
      <c r="O1" s="90"/>
      <c r="P1" s="90"/>
    </row>
    <row r="2" spans="1:16">
      <c r="A2" t="s">
        <v>87</v>
      </c>
      <c r="B2">
        <v>6.7</v>
      </c>
      <c r="C2">
        <v>8.3000000000000007</v>
      </c>
      <c r="D2">
        <v>23.3</v>
      </c>
      <c r="E2">
        <v>0</v>
      </c>
      <c r="M2" t="s">
        <v>21</v>
      </c>
      <c r="N2" t="s">
        <v>22</v>
      </c>
      <c r="O2" t="s">
        <v>35</v>
      </c>
      <c r="P2" t="s">
        <v>36</v>
      </c>
    </row>
    <row r="3" spans="1:16">
      <c r="B3">
        <v>71.3</v>
      </c>
      <c r="C3">
        <v>57.5</v>
      </c>
      <c r="D3">
        <v>57.5</v>
      </c>
      <c r="E3">
        <v>62.5</v>
      </c>
      <c r="M3">
        <v>6.7</v>
      </c>
      <c r="N3">
        <v>8.3000000000000007</v>
      </c>
      <c r="O3">
        <v>23.3</v>
      </c>
      <c r="P3">
        <v>0</v>
      </c>
    </row>
    <row r="4" spans="1:16">
      <c r="B4">
        <v>8</v>
      </c>
      <c r="C4">
        <v>2</v>
      </c>
      <c r="D4">
        <v>4</v>
      </c>
      <c r="E4">
        <v>0</v>
      </c>
      <c r="M4">
        <v>8</v>
      </c>
      <c r="N4">
        <v>2</v>
      </c>
      <c r="O4">
        <v>4</v>
      </c>
      <c r="P4">
        <v>0</v>
      </c>
    </row>
    <row r="5" spans="1:16">
      <c r="B5">
        <v>2</v>
      </c>
      <c r="C5">
        <v>2</v>
      </c>
      <c r="D5">
        <v>16</v>
      </c>
      <c r="E5">
        <v>0</v>
      </c>
      <c r="M5">
        <v>2</v>
      </c>
      <c r="N5">
        <v>2</v>
      </c>
      <c r="O5">
        <v>16</v>
      </c>
      <c r="P5">
        <v>0</v>
      </c>
    </row>
    <row r="6" spans="1:16">
      <c r="B6">
        <v>6</v>
      </c>
      <c r="C6">
        <v>4</v>
      </c>
      <c r="D6">
        <v>5</v>
      </c>
      <c r="E6">
        <v>5</v>
      </c>
      <c r="M6">
        <v>6</v>
      </c>
      <c r="N6">
        <v>4</v>
      </c>
      <c r="O6">
        <v>5</v>
      </c>
      <c r="P6">
        <v>5</v>
      </c>
    </row>
    <row r="7" spans="1:16">
      <c r="B7">
        <v>0</v>
      </c>
      <c r="C7">
        <v>3.2</v>
      </c>
      <c r="D7">
        <v>0</v>
      </c>
      <c r="E7">
        <v>0</v>
      </c>
      <c r="M7">
        <v>0</v>
      </c>
      <c r="N7">
        <v>3.2</v>
      </c>
      <c r="O7">
        <v>0</v>
      </c>
      <c r="P7">
        <v>0</v>
      </c>
    </row>
    <row r="8" spans="1:16">
      <c r="A8" t="s">
        <v>37</v>
      </c>
      <c r="B8" s="70">
        <f>AVERAGE(B2:B7)</f>
        <v>15.666666666666666</v>
      </c>
      <c r="C8" s="70">
        <f t="shared" ref="C8:E8" si="0">AVERAGE(C2:C7)</f>
        <v>12.833333333333334</v>
      </c>
      <c r="D8" s="70">
        <f t="shared" si="0"/>
        <v>17.633333333333333</v>
      </c>
      <c r="E8" s="70">
        <f t="shared" si="0"/>
        <v>11.25</v>
      </c>
      <c r="L8" t="s">
        <v>37</v>
      </c>
      <c r="M8" s="70">
        <f>AVERAGE(M3:M7)</f>
        <v>4.54</v>
      </c>
      <c r="N8" s="70">
        <f>AVERAGE(N3:N7)</f>
        <v>3.9</v>
      </c>
      <c r="O8" s="70">
        <f>AVERAGE(O3:O7)</f>
        <v>9.66</v>
      </c>
      <c r="P8" s="70">
        <f>AVERAGE(P3:P7)</f>
        <v>1</v>
      </c>
    </row>
    <row r="9" spans="1:16">
      <c r="A9" t="s">
        <v>86</v>
      </c>
      <c r="B9" s="70">
        <f>STDEV(B2:B7)</f>
        <v>27.422302358968086</v>
      </c>
      <c r="C9" s="70">
        <f t="shared" ref="C9:E9" si="1">STDEV(C2:C7)</f>
        <v>22.0055144603953</v>
      </c>
      <c r="D9" s="70">
        <f t="shared" si="1"/>
        <v>21.35665392018765</v>
      </c>
      <c r="E9" s="70">
        <f t="shared" si="1"/>
        <v>25.186802099512356</v>
      </c>
      <c r="L9" t="s">
        <v>86</v>
      </c>
      <c r="M9" s="70">
        <f>STDEV(M3:M7)</f>
        <v>3.3849667649771686</v>
      </c>
      <c r="N9" s="70">
        <f>STDEV(N3:N7)</f>
        <v>2.6019223662515389</v>
      </c>
      <c r="O9" s="70">
        <f>STDEV(O3:O7)</f>
        <v>9.6606418006258785</v>
      </c>
      <c r="P9" s="70">
        <f>STDEV(P3:P7)</f>
        <v>2.2360679774997898</v>
      </c>
    </row>
    <row r="10" spans="1:16" ht="15.75" thickBo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>
      <c r="A11" t="s">
        <v>88</v>
      </c>
      <c r="L11" t="s">
        <v>91</v>
      </c>
    </row>
    <row r="12" spans="1:16">
      <c r="A12" t="s">
        <v>89</v>
      </c>
      <c r="L12" t="s">
        <v>92</v>
      </c>
    </row>
    <row r="13" spans="1:16">
      <c r="A13" t="s">
        <v>41</v>
      </c>
      <c r="L13" t="s">
        <v>41</v>
      </c>
    </row>
    <row r="14" spans="1:16" ht="16.350000000000001" customHeight="1"/>
    <row r="16" spans="1:16">
      <c r="A16" t="s">
        <v>25</v>
      </c>
      <c r="L16" t="s">
        <v>25</v>
      </c>
    </row>
    <row r="17" spans="1:19" ht="15.75" thickBot="1"/>
    <row r="18" spans="1:19">
      <c r="A18" s="72" t="s">
        <v>26</v>
      </c>
      <c r="B18" s="73" t="s">
        <v>27</v>
      </c>
      <c r="C18" s="73" t="s">
        <v>28</v>
      </c>
      <c r="D18" s="73" t="s">
        <v>29</v>
      </c>
      <c r="E18" s="73" t="s">
        <v>30</v>
      </c>
      <c r="F18" s="73" t="s">
        <v>31</v>
      </c>
      <c r="G18" s="73" t="s">
        <v>32</v>
      </c>
      <c r="H18" s="73" t="s">
        <v>33</v>
      </c>
      <c r="L18" s="72" t="s">
        <v>26</v>
      </c>
      <c r="M18" s="73" t="s">
        <v>27</v>
      </c>
      <c r="N18" s="73" t="s">
        <v>28</v>
      </c>
      <c r="O18" s="73" t="s">
        <v>29</v>
      </c>
      <c r="P18" s="73" t="s">
        <v>30</v>
      </c>
      <c r="Q18" s="73" t="s">
        <v>31</v>
      </c>
      <c r="R18" s="73" t="s">
        <v>32</v>
      </c>
      <c r="S18" s="73" t="s">
        <v>33</v>
      </c>
    </row>
    <row r="19" spans="1:19">
      <c r="A19" s="74" t="s">
        <v>21</v>
      </c>
      <c r="B19" s="76">
        <v>6</v>
      </c>
      <c r="C19" s="76">
        <v>0</v>
      </c>
      <c r="D19" s="76">
        <v>6</v>
      </c>
      <c r="E19" s="79">
        <v>0</v>
      </c>
      <c r="F19" s="79">
        <v>71.3</v>
      </c>
      <c r="G19" s="79">
        <v>15.666666666666666</v>
      </c>
      <c r="H19" s="79">
        <v>27.422302358968086</v>
      </c>
      <c r="L19" s="74" t="s">
        <v>21</v>
      </c>
      <c r="M19" s="76">
        <v>5</v>
      </c>
      <c r="N19" s="76">
        <v>0</v>
      </c>
      <c r="O19" s="76">
        <v>5</v>
      </c>
      <c r="P19" s="79">
        <v>0</v>
      </c>
      <c r="Q19" s="79">
        <v>8</v>
      </c>
      <c r="R19" s="79">
        <v>4.54</v>
      </c>
      <c r="S19" s="79">
        <v>3.3849667649771691</v>
      </c>
    </row>
    <row r="20" spans="1:19">
      <c r="A20" s="71" t="s">
        <v>22</v>
      </c>
      <c r="B20" s="77">
        <v>6</v>
      </c>
      <c r="C20" s="77">
        <v>0</v>
      </c>
      <c r="D20" s="77">
        <v>6</v>
      </c>
      <c r="E20" s="80">
        <v>2</v>
      </c>
      <c r="F20" s="80">
        <v>57.5</v>
      </c>
      <c r="G20" s="80">
        <v>12.833333333333334</v>
      </c>
      <c r="H20" s="80">
        <v>22.0055144603953</v>
      </c>
      <c r="L20" s="71" t="s">
        <v>22</v>
      </c>
      <c r="M20" s="77">
        <v>5</v>
      </c>
      <c r="N20" s="77">
        <v>0</v>
      </c>
      <c r="O20" s="77">
        <v>5</v>
      </c>
      <c r="P20" s="80">
        <v>2</v>
      </c>
      <c r="Q20" s="80">
        <v>8.3000000000000007</v>
      </c>
      <c r="R20" s="80">
        <v>3.9000000000000004</v>
      </c>
      <c r="S20" s="80">
        <v>2.6019223662515376</v>
      </c>
    </row>
    <row r="21" spans="1:19">
      <c r="A21" s="71" t="s">
        <v>35</v>
      </c>
      <c r="B21" s="77">
        <v>6</v>
      </c>
      <c r="C21" s="77">
        <v>0</v>
      </c>
      <c r="D21" s="77">
        <v>6</v>
      </c>
      <c r="E21" s="80">
        <v>0</v>
      </c>
      <c r="F21" s="80">
        <v>57.5</v>
      </c>
      <c r="G21" s="80">
        <v>17.633333333333333</v>
      </c>
      <c r="H21" s="80">
        <v>21.356653920187654</v>
      </c>
      <c r="L21" s="71" t="s">
        <v>35</v>
      </c>
      <c r="M21" s="77">
        <v>5</v>
      </c>
      <c r="N21" s="77">
        <v>0</v>
      </c>
      <c r="O21" s="77">
        <v>5</v>
      </c>
      <c r="P21" s="80">
        <v>0</v>
      </c>
      <c r="Q21" s="80">
        <v>23.3</v>
      </c>
      <c r="R21" s="80">
        <v>9.66</v>
      </c>
      <c r="S21" s="80">
        <v>9.6606418006258785</v>
      </c>
    </row>
    <row r="22" spans="1:19" ht="15.75" thickBot="1">
      <c r="A22" s="75" t="s">
        <v>36</v>
      </c>
      <c r="B22" s="78">
        <v>6</v>
      </c>
      <c r="C22" s="78">
        <v>0</v>
      </c>
      <c r="D22" s="78">
        <v>6</v>
      </c>
      <c r="E22" s="81">
        <v>0</v>
      </c>
      <c r="F22" s="81">
        <v>62.5</v>
      </c>
      <c r="G22" s="81">
        <v>11.25</v>
      </c>
      <c r="H22" s="81">
        <v>25.186802099512356</v>
      </c>
      <c r="L22" s="75" t="s">
        <v>36</v>
      </c>
      <c r="M22" s="78">
        <v>5</v>
      </c>
      <c r="N22" s="78">
        <v>0</v>
      </c>
      <c r="O22" s="78">
        <v>5</v>
      </c>
      <c r="P22" s="81">
        <v>0</v>
      </c>
      <c r="Q22" s="81">
        <v>5</v>
      </c>
      <c r="R22" s="81">
        <v>1</v>
      </c>
      <c r="S22" s="81">
        <v>2.2360679774997898</v>
      </c>
    </row>
    <row r="25" spans="1:19">
      <c r="A25" t="s">
        <v>42</v>
      </c>
      <c r="L25" t="s">
        <v>42</v>
      </c>
    </row>
    <row r="26" spans="1:19" ht="15.75" thickBot="1"/>
    <row r="27" spans="1:19">
      <c r="A27" s="82" t="s">
        <v>43</v>
      </c>
      <c r="B27" s="84">
        <v>6.9245335254548207E-2</v>
      </c>
      <c r="L27" s="82" t="s">
        <v>43</v>
      </c>
      <c r="M27" s="84">
        <v>9.297274163813535</v>
      </c>
    </row>
    <row r="28" spans="1:19">
      <c r="A28" s="71" t="s">
        <v>44</v>
      </c>
      <c r="B28" s="85">
        <v>3.0983912121407862</v>
      </c>
      <c r="L28" s="71" t="s">
        <v>44</v>
      </c>
      <c r="M28" s="85">
        <v>3.2388715174539962</v>
      </c>
    </row>
    <row r="29" spans="1:19">
      <c r="A29" s="71" t="s">
        <v>45</v>
      </c>
      <c r="B29" s="86">
        <v>3</v>
      </c>
      <c r="L29" s="71" t="s">
        <v>45</v>
      </c>
      <c r="M29" s="86">
        <v>3</v>
      </c>
    </row>
    <row r="30" spans="1:19">
      <c r="A30" s="71" t="s">
        <v>46</v>
      </c>
      <c r="B30" s="86">
        <v>20</v>
      </c>
      <c r="L30" s="71" t="s">
        <v>46</v>
      </c>
      <c r="M30" s="86">
        <v>16</v>
      </c>
    </row>
    <row r="31" spans="1:19">
      <c r="A31" s="71" t="s">
        <v>47</v>
      </c>
      <c r="B31" s="85">
        <v>0.97567518617939619</v>
      </c>
      <c r="L31" s="71" t="s">
        <v>47</v>
      </c>
      <c r="M31" s="85">
        <v>8.555627324861062E-4</v>
      </c>
    </row>
    <row r="32" spans="1:19" ht="15.75" thickBot="1">
      <c r="A32" s="75" t="s">
        <v>48</v>
      </c>
      <c r="B32" s="87">
        <v>0.05</v>
      </c>
      <c r="L32" s="75" t="s">
        <v>48</v>
      </c>
      <c r="M32" s="87">
        <v>0.05</v>
      </c>
    </row>
    <row r="34" spans="1:20">
      <c r="A34" s="1" t="s">
        <v>49</v>
      </c>
      <c r="L34" s="1" t="s">
        <v>49</v>
      </c>
    </row>
    <row r="35" spans="1:20">
      <c r="A35" s="1" t="s">
        <v>50</v>
      </c>
      <c r="L35" s="1" t="s">
        <v>50</v>
      </c>
    </row>
    <row r="36" spans="1:20">
      <c r="A36" s="1" t="s">
        <v>51</v>
      </c>
      <c r="L36" s="1" t="s">
        <v>51</v>
      </c>
    </row>
    <row r="37" spans="1:20" ht="15" customHeight="1">
      <c r="A37" s="104" t="s">
        <v>52</v>
      </c>
      <c r="B37" s="104"/>
      <c r="C37" s="104"/>
      <c r="D37" s="104"/>
      <c r="E37" s="104"/>
      <c r="F37" s="104"/>
      <c r="G37" s="104"/>
      <c r="H37" s="104"/>
      <c r="I37" s="104"/>
      <c r="L37" s="104" t="s">
        <v>56</v>
      </c>
      <c r="M37" s="104"/>
      <c r="N37" s="104"/>
      <c r="O37" s="104"/>
      <c r="P37" s="104"/>
      <c r="Q37" s="104"/>
      <c r="R37" s="104"/>
      <c r="S37" s="104"/>
      <c r="T37" s="104"/>
    </row>
    <row r="38" spans="1:20">
      <c r="A38" s="104"/>
      <c r="B38" s="104"/>
      <c r="C38" s="104"/>
      <c r="D38" s="104"/>
      <c r="E38" s="104"/>
      <c r="F38" s="104"/>
      <c r="G38" s="104"/>
      <c r="H38" s="104"/>
      <c r="I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>
      <c r="A39" s="1" t="s">
        <v>90</v>
      </c>
      <c r="L39" s="1" t="s">
        <v>93</v>
      </c>
    </row>
    <row r="42" spans="1:20" s="91" customFormat="1">
      <c r="A42" s="91" t="s">
        <v>58</v>
      </c>
      <c r="L42" s="91" t="s">
        <v>58</v>
      </c>
    </row>
    <row r="43" spans="1:20">
      <c r="A43" t="s">
        <v>94</v>
      </c>
      <c r="L43" t="s">
        <v>99</v>
      </c>
    </row>
    <row r="44" spans="1:20">
      <c r="A44" t="s">
        <v>95</v>
      </c>
      <c r="L44" t="s">
        <v>100</v>
      </c>
    </row>
    <row r="45" spans="1:20">
      <c r="A45" t="s">
        <v>96</v>
      </c>
      <c r="L45" t="s">
        <v>101</v>
      </c>
    </row>
    <row r="46" spans="1:20">
      <c r="A46" t="s">
        <v>62</v>
      </c>
      <c r="L46" t="s">
        <v>62</v>
      </c>
    </row>
    <row r="47" spans="1:20">
      <c r="A47" t="s">
        <v>41</v>
      </c>
      <c r="L47" t="s">
        <v>41</v>
      </c>
    </row>
    <row r="48" spans="1:20">
      <c r="A48" t="s">
        <v>63</v>
      </c>
      <c r="L48" t="s">
        <v>63</v>
      </c>
    </row>
    <row r="49" spans="1:19" ht="15.6" customHeight="1"/>
    <row r="51" spans="1:19">
      <c r="A51" t="s">
        <v>25</v>
      </c>
      <c r="L51" t="s">
        <v>25</v>
      </c>
    </row>
    <row r="52" spans="1:19" ht="15.75" thickBot="1"/>
    <row r="53" spans="1:19">
      <c r="A53" s="72" t="s">
        <v>26</v>
      </c>
      <c r="B53" s="73" t="s">
        <v>27</v>
      </c>
      <c r="C53" s="73" t="s">
        <v>28</v>
      </c>
      <c r="D53" s="73" t="s">
        <v>29</v>
      </c>
      <c r="E53" s="73" t="s">
        <v>30</v>
      </c>
      <c r="F53" s="73" t="s">
        <v>31</v>
      </c>
      <c r="G53" s="73" t="s">
        <v>32</v>
      </c>
      <c r="H53" s="73" t="s">
        <v>33</v>
      </c>
      <c r="L53" s="72" t="s">
        <v>26</v>
      </c>
      <c r="M53" s="73" t="s">
        <v>27</v>
      </c>
      <c r="N53" s="73" t="s">
        <v>28</v>
      </c>
      <c r="O53" s="73" t="s">
        <v>29</v>
      </c>
      <c r="P53" s="73" t="s">
        <v>30</v>
      </c>
      <c r="Q53" s="73" t="s">
        <v>31</v>
      </c>
      <c r="R53" s="73" t="s">
        <v>32</v>
      </c>
      <c r="S53" s="73" t="s">
        <v>33</v>
      </c>
    </row>
    <row r="54" spans="1:19">
      <c r="A54" s="74" t="s">
        <v>21</v>
      </c>
      <c r="B54" s="76">
        <v>6</v>
      </c>
      <c r="C54" s="76">
        <v>0</v>
      </c>
      <c r="D54" s="76">
        <v>6</v>
      </c>
      <c r="E54" s="79">
        <v>0</v>
      </c>
      <c r="F54" s="79">
        <v>71.3</v>
      </c>
      <c r="G54" s="79">
        <v>15.666666666666666</v>
      </c>
      <c r="H54" s="79">
        <v>27.422302358968086</v>
      </c>
      <c r="L54" s="74" t="s">
        <v>21</v>
      </c>
      <c r="M54" s="76">
        <v>5</v>
      </c>
      <c r="N54" s="76">
        <v>0</v>
      </c>
      <c r="O54" s="76">
        <v>5</v>
      </c>
      <c r="P54" s="79">
        <v>0</v>
      </c>
      <c r="Q54" s="79">
        <v>8</v>
      </c>
      <c r="R54" s="79">
        <v>4.54</v>
      </c>
      <c r="S54" s="79">
        <v>3.3849667649771691</v>
      </c>
    </row>
    <row r="55" spans="1:19" ht="15.75" thickBot="1">
      <c r="A55" s="75" t="s">
        <v>35</v>
      </c>
      <c r="B55" s="78">
        <v>6</v>
      </c>
      <c r="C55" s="78">
        <v>0</v>
      </c>
      <c r="D55" s="78">
        <v>6</v>
      </c>
      <c r="E55" s="81">
        <v>0</v>
      </c>
      <c r="F55" s="81">
        <v>57.5</v>
      </c>
      <c r="G55" s="81">
        <v>17.633333333333333</v>
      </c>
      <c r="H55" s="81">
        <v>21.356653920187654</v>
      </c>
      <c r="L55" s="75" t="s">
        <v>35</v>
      </c>
      <c r="M55" s="78">
        <v>5</v>
      </c>
      <c r="N55" s="78">
        <v>0</v>
      </c>
      <c r="O55" s="78">
        <v>5</v>
      </c>
      <c r="P55" s="81">
        <v>0</v>
      </c>
      <c r="Q55" s="81">
        <v>23.3</v>
      </c>
      <c r="R55" s="81">
        <v>9.66</v>
      </c>
      <c r="S55" s="81">
        <v>9.6606418006258785</v>
      </c>
    </row>
    <row r="58" spans="1:19">
      <c r="A58" t="s">
        <v>64</v>
      </c>
      <c r="L58" t="s">
        <v>64</v>
      </c>
    </row>
    <row r="60" spans="1:19">
      <c r="A60" t="s">
        <v>65</v>
      </c>
      <c r="L60" t="s">
        <v>65</v>
      </c>
    </row>
    <row r="61" spans="1:19">
      <c r="A61" s="88">
        <v>0.23070403656246735</v>
      </c>
      <c r="B61" s="89">
        <v>11.782233537305736</v>
      </c>
      <c r="L61" s="88">
        <v>1.2782645552750547E-2</v>
      </c>
      <c r="M61" s="89">
        <v>1.1791606315270289</v>
      </c>
    </row>
    <row r="62" spans="1:19" ht="15.75" thickBot="1"/>
    <row r="63" spans="1:19">
      <c r="A63" s="82" t="s">
        <v>66</v>
      </c>
      <c r="B63" s="84">
        <v>1.6486991347053319</v>
      </c>
      <c r="L63" s="82" t="s">
        <v>66</v>
      </c>
      <c r="M63" s="84">
        <v>0.12277130121721239</v>
      </c>
    </row>
    <row r="64" spans="1:19">
      <c r="A64" s="71" t="s">
        <v>43</v>
      </c>
      <c r="B64" s="85">
        <v>1.6486991347053319</v>
      </c>
      <c r="L64" s="71" t="s">
        <v>43</v>
      </c>
      <c r="M64" s="85">
        <v>0.12277130121721239</v>
      </c>
    </row>
    <row r="65" spans="1:20">
      <c r="A65" s="71" t="s">
        <v>44</v>
      </c>
      <c r="B65" s="85">
        <v>7.1463818287328333</v>
      </c>
      <c r="L65" s="71" t="s">
        <v>44</v>
      </c>
      <c r="M65" s="85">
        <v>9.6045298847228597</v>
      </c>
    </row>
    <row r="66" spans="1:20">
      <c r="A66" s="71" t="s">
        <v>45</v>
      </c>
      <c r="B66" s="86">
        <v>5</v>
      </c>
      <c r="L66" s="71" t="s">
        <v>45</v>
      </c>
      <c r="M66" s="86">
        <v>4</v>
      </c>
    </row>
    <row r="67" spans="1:20">
      <c r="A67" s="71" t="s">
        <v>46</v>
      </c>
      <c r="B67" s="86">
        <v>5</v>
      </c>
      <c r="L67" s="71" t="s">
        <v>46</v>
      </c>
      <c r="M67" s="86">
        <v>4</v>
      </c>
    </row>
    <row r="68" spans="1:20">
      <c r="A68" s="71" t="s">
        <v>67</v>
      </c>
      <c r="B68" s="85">
        <v>0.59658042423382662</v>
      </c>
      <c r="L68" s="71" t="s">
        <v>67</v>
      </c>
      <c r="M68" s="85">
        <v>6.651046482938261E-2</v>
      </c>
    </row>
    <row r="69" spans="1:20" ht="15.75" thickBot="1">
      <c r="A69" s="75" t="s">
        <v>48</v>
      </c>
      <c r="B69" s="87">
        <v>0.05</v>
      </c>
      <c r="L69" s="75" t="s">
        <v>48</v>
      </c>
      <c r="M69" s="87">
        <v>0.05</v>
      </c>
    </row>
    <row r="71" spans="1:20">
      <c r="A71" s="1" t="s">
        <v>49</v>
      </c>
      <c r="L71" s="1" t="s">
        <v>49</v>
      </c>
    </row>
    <row r="72" spans="1:20">
      <c r="A72" s="1" t="s">
        <v>68</v>
      </c>
      <c r="L72" s="1" t="s">
        <v>68</v>
      </c>
    </row>
    <row r="73" spans="1:20">
      <c r="A73" s="1" t="s">
        <v>69</v>
      </c>
      <c r="L73" s="1" t="s">
        <v>69</v>
      </c>
    </row>
    <row r="74" spans="1:20" ht="15" customHeight="1">
      <c r="A74" s="104" t="s">
        <v>52</v>
      </c>
      <c r="B74" s="104"/>
      <c r="C74" s="104"/>
      <c r="D74" s="104"/>
      <c r="E74" s="104"/>
      <c r="F74" s="104"/>
      <c r="G74" s="104"/>
      <c r="H74" s="104"/>
      <c r="I74" s="104"/>
      <c r="L74" s="104" t="s">
        <v>52</v>
      </c>
      <c r="M74" s="104"/>
      <c r="N74" s="104"/>
      <c r="O74" s="104"/>
      <c r="P74" s="104"/>
      <c r="Q74" s="104"/>
      <c r="R74" s="104"/>
      <c r="S74" s="104"/>
      <c r="T74" s="104"/>
    </row>
    <row r="75" spans="1:20">
      <c r="A75" s="104"/>
      <c r="B75" s="104"/>
      <c r="C75" s="104"/>
      <c r="D75" s="104"/>
      <c r="E75" s="104"/>
      <c r="F75" s="104"/>
      <c r="G75" s="104"/>
      <c r="H75" s="104"/>
      <c r="I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spans="1:20">
      <c r="A76" s="1" t="s">
        <v>97</v>
      </c>
      <c r="L76" s="1" t="s">
        <v>102</v>
      </c>
    </row>
    <row r="79" spans="1:20">
      <c r="A79" t="s">
        <v>71</v>
      </c>
      <c r="L79" t="s">
        <v>71</v>
      </c>
    </row>
    <row r="81" spans="1:20">
      <c r="A81" t="s">
        <v>72</v>
      </c>
      <c r="L81" t="s">
        <v>72</v>
      </c>
    </row>
    <row r="82" spans="1:20">
      <c r="A82" s="88">
        <v>-33.583338377408616</v>
      </c>
      <c r="B82" s="89">
        <v>29.650005044075286</v>
      </c>
      <c r="L82" s="88">
        <v>-15.676664190813616</v>
      </c>
      <c r="M82" s="89">
        <v>5.436664190813616</v>
      </c>
    </row>
    <row r="83" spans="1:20" ht="15.75" thickBot="1"/>
    <row r="84" spans="1:20">
      <c r="A84" s="82" t="s">
        <v>73</v>
      </c>
      <c r="B84" s="84">
        <v>-1.966666666666665</v>
      </c>
      <c r="L84" s="82" t="s">
        <v>73</v>
      </c>
      <c r="M84" s="84">
        <v>-5.12</v>
      </c>
    </row>
    <row r="85" spans="1:20">
      <c r="A85" s="71" t="s">
        <v>74</v>
      </c>
      <c r="B85" s="85">
        <v>-0.1385979661273162</v>
      </c>
      <c r="L85" s="71" t="s">
        <v>74</v>
      </c>
      <c r="M85" s="85">
        <v>-1.1184158983731498</v>
      </c>
    </row>
    <row r="86" spans="1:20">
      <c r="A86" s="71" t="s">
        <v>75</v>
      </c>
      <c r="B86" s="85">
        <v>2.228138844825708</v>
      </c>
      <c r="L86" s="71" t="s">
        <v>75</v>
      </c>
      <c r="M86" s="85">
        <v>2.3060041142172794</v>
      </c>
    </row>
    <row r="87" spans="1:20">
      <c r="A87" s="71" t="s">
        <v>76</v>
      </c>
      <c r="B87" s="86">
        <v>10</v>
      </c>
      <c r="L87" s="71" t="s">
        <v>76</v>
      </c>
      <c r="M87" s="86">
        <v>8</v>
      </c>
    </row>
    <row r="88" spans="1:20">
      <c r="A88" s="71" t="s">
        <v>67</v>
      </c>
      <c r="B88" s="85">
        <v>0.89251917117003454</v>
      </c>
      <c r="L88" s="71" t="s">
        <v>67</v>
      </c>
      <c r="M88" s="85">
        <v>0.29584565207407731</v>
      </c>
    </row>
    <row r="89" spans="1:20" ht="15.75" thickBot="1">
      <c r="A89" s="75" t="s">
        <v>48</v>
      </c>
      <c r="B89" s="87">
        <v>0.05</v>
      </c>
      <c r="L89" s="75" t="s">
        <v>48</v>
      </c>
      <c r="M89" s="87">
        <v>0.05</v>
      </c>
    </row>
    <row r="91" spans="1:20">
      <c r="A91" s="1" t="s">
        <v>49</v>
      </c>
      <c r="L91" s="1" t="s">
        <v>49</v>
      </c>
    </row>
    <row r="92" spans="1:20">
      <c r="A92" s="1" t="s">
        <v>77</v>
      </c>
      <c r="L92" s="1" t="s">
        <v>77</v>
      </c>
    </row>
    <row r="93" spans="1:20">
      <c r="A93" s="1" t="s">
        <v>78</v>
      </c>
      <c r="L93" s="1" t="s">
        <v>78</v>
      </c>
    </row>
    <row r="94" spans="1:20" ht="15" customHeight="1">
      <c r="A94" s="104" t="s">
        <v>52</v>
      </c>
      <c r="B94" s="104"/>
      <c r="C94" s="104"/>
      <c r="D94" s="104"/>
      <c r="E94" s="104"/>
      <c r="F94" s="104"/>
      <c r="G94" s="104"/>
      <c r="H94" s="104"/>
      <c r="I94" s="104"/>
      <c r="L94" s="104" t="s">
        <v>52</v>
      </c>
      <c r="M94" s="104"/>
      <c r="N94" s="104"/>
      <c r="O94" s="104"/>
      <c r="P94" s="104"/>
      <c r="Q94" s="104"/>
      <c r="R94" s="104"/>
      <c r="S94" s="104"/>
      <c r="T94" s="104"/>
    </row>
    <row r="95" spans="1:20">
      <c r="A95" s="104"/>
      <c r="B95" s="104"/>
      <c r="C95" s="104"/>
      <c r="D95" s="104"/>
      <c r="E95" s="104"/>
      <c r="F95" s="104"/>
      <c r="G95" s="104"/>
      <c r="H95" s="104"/>
      <c r="I95" s="104"/>
      <c r="L95" s="104"/>
      <c r="M95" s="104"/>
      <c r="N95" s="104"/>
      <c r="O95" s="104"/>
      <c r="P95" s="104"/>
      <c r="Q95" s="104"/>
      <c r="R95" s="104"/>
      <c r="S95" s="104"/>
      <c r="T95" s="104"/>
    </row>
    <row r="96" spans="1:20">
      <c r="A96" s="1" t="s">
        <v>98</v>
      </c>
      <c r="L96" s="1" t="s">
        <v>103</v>
      </c>
    </row>
    <row r="100" spans="1:20" s="91" customFormat="1">
      <c r="A100" s="91" t="s">
        <v>104</v>
      </c>
      <c r="L100" s="91" t="s">
        <v>104</v>
      </c>
    </row>
    <row r="101" spans="1:20">
      <c r="A101" s="92" t="s">
        <v>106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 t="s">
        <v>121</v>
      </c>
      <c r="M101" s="92"/>
      <c r="N101" s="92"/>
      <c r="O101" s="92"/>
      <c r="P101" s="92"/>
      <c r="Q101" s="92"/>
      <c r="R101" s="92"/>
      <c r="S101" s="92"/>
      <c r="T101" s="92"/>
    </row>
    <row r="102" spans="1:20">
      <c r="A102" s="92" t="s">
        <v>107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 t="s">
        <v>114</v>
      </c>
      <c r="M102" s="92"/>
      <c r="N102" s="92"/>
      <c r="O102" s="92"/>
      <c r="P102" s="92"/>
      <c r="Q102" s="92"/>
      <c r="R102" s="92"/>
      <c r="S102" s="92"/>
      <c r="T102" s="92"/>
    </row>
    <row r="103" spans="1:20">
      <c r="A103" s="92" t="s">
        <v>96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 t="s">
        <v>101</v>
      </c>
      <c r="M103" s="92"/>
      <c r="N103" s="92"/>
      <c r="O103" s="92"/>
      <c r="P103" s="92"/>
      <c r="Q103" s="92"/>
      <c r="R103" s="92"/>
      <c r="S103" s="92"/>
      <c r="T103" s="92"/>
    </row>
    <row r="104" spans="1:20">
      <c r="A104" s="92" t="s">
        <v>62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 t="s">
        <v>62</v>
      </c>
      <c r="M104" s="92"/>
      <c r="N104" s="92"/>
      <c r="O104" s="92"/>
      <c r="P104" s="92"/>
      <c r="Q104" s="92"/>
      <c r="R104" s="92"/>
      <c r="S104" s="92"/>
      <c r="T104" s="92"/>
    </row>
    <row r="105" spans="1:20">
      <c r="A105" s="92" t="s">
        <v>41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 t="s">
        <v>41</v>
      </c>
      <c r="M105" s="92"/>
      <c r="N105" s="92"/>
      <c r="O105" s="92"/>
      <c r="P105" s="92"/>
      <c r="Q105" s="92"/>
      <c r="R105" s="92"/>
      <c r="S105" s="92"/>
      <c r="T105" s="92"/>
    </row>
    <row r="106" spans="1:20">
      <c r="A106" s="92" t="s">
        <v>63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 t="s">
        <v>63</v>
      </c>
      <c r="M106" s="92"/>
      <c r="N106" s="92"/>
      <c r="O106" s="92"/>
      <c r="P106" s="92"/>
      <c r="Q106" s="92"/>
      <c r="R106" s="92"/>
      <c r="S106" s="92"/>
      <c r="T106" s="92"/>
    </row>
    <row r="107" spans="1:20" ht="16.350000000000001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0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1:20">
      <c r="A109" s="92" t="s">
        <v>25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 t="s">
        <v>25</v>
      </c>
      <c r="M109" s="92"/>
      <c r="N109" s="92"/>
      <c r="O109" s="92"/>
      <c r="P109" s="92"/>
      <c r="Q109" s="92"/>
      <c r="R109" s="92"/>
      <c r="S109" s="92"/>
      <c r="T109" s="92"/>
    </row>
    <row r="110" spans="1:20" ht="15.75" thickBo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1:20">
      <c r="A111" s="72" t="s">
        <v>26</v>
      </c>
      <c r="B111" s="73" t="s">
        <v>27</v>
      </c>
      <c r="C111" s="73" t="s">
        <v>28</v>
      </c>
      <c r="D111" s="73" t="s">
        <v>29</v>
      </c>
      <c r="E111" s="73" t="s">
        <v>30</v>
      </c>
      <c r="F111" s="73" t="s">
        <v>31</v>
      </c>
      <c r="G111" s="73" t="s">
        <v>32</v>
      </c>
      <c r="H111" s="73" t="s">
        <v>33</v>
      </c>
      <c r="I111" s="92"/>
      <c r="J111" s="92"/>
      <c r="K111" s="92"/>
      <c r="L111" s="100" t="s">
        <v>26</v>
      </c>
      <c r="M111" s="101" t="s">
        <v>27</v>
      </c>
      <c r="N111" s="101" t="s">
        <v>28</v>
      </c>
      <c r="O111" s="101" t="s">
        <v>29</v>
      </c>
      <c r="P111" s="101" t="s">
        <v>30</v>
      </c>
      <c r="Q111" s="101" t="s">
        <v>31</v>
      </c>
      <c r="R111" s="101" t="s">
        <v>32</v>
      </c>
      <c r="S111" s="101" t="s">
        <v>33</v>
      </c>
      <c r="T111" s="92"/>
    </row>
    <row r="112" spans="1:20">
      <c r="A112" s="74" t="s">
        <v>22</v>
      </c>
      <c r="B112" s="76">
        <v>6</v>
      </c>
      <c r="C112" s="76">
        <v>0</v>
      </c>
      <c r="D112" s="76">
        <v>6</v>
      </c>
      <c r="E112" s="79">
        <v>2</v>
      </c>
      <c r="F112" s="79">
        <v>57.5</v>
      </c>
      <c r="G112" s="79">
        <v>12.833333333333334</v>
      </c>
      <c r="H112" s="79">
        <v>22.0055144603953</v>
      </c>
      <c r="I112" s="92"/>
      <c r="J112" s="92"/>
      <c r="K112" s="92"/>
      <c r="L112" s="74" t="s">
        <v>22</v>
      </c>
      <c r="M112" s="76">
        <v>5</v>
      </c>
      <c r="N112" s="76">
        <v>0</v>
      </c>
      <c r="O112" s="76">
        <v>5</v>
      </c>
      <c r="P112" s="79">
        <v>2</v>
      </c>
      <c r="Q112" s="79">
        <v>8.3000000000000007</v>
      </c>
      <c r="R112" s="79">
        <v>3.9000000000000004</v>
      </c>
      <c r="S112" s="79">
        <v>2.6019223662515376</v>
      </c>
      <c r="T112" s="92"/>
    </row>
    <row r="113" spans="1:20" ht="15.75" thickBot="1">
      <c r="A113" s="75" t="s">
        <v>35</v>
      </c>
      <c r="B113" s="78">
        <v>6</v>
      </c>
      <c r="C113" s="78">
        <v>0</v>
      </c>
      <c r="D113" s="78">
        <v>6</v>
      </c>
      <c r="E113" s="81">
        <v>0</v>
      </c>
      <c r="F113" s="81">
        <v>57.5</v>
      </c>
      <c r="G113" s="81">
        <v>17.633333333333333</v>
      </c>
      <c r="H113" s="81">
        <v>21.356653920187654</v>
      </c>
      <c r="I113" s="92"/>
      <c r="J113" s="92"/>
      <c r="K113" s="92"/>
      <c r="L113" s="75" t="s">
        <v>35</v>
      </c>
      <c r="M113" s="78">
        <v>5</v>
      </c>
      <c r="N113" s="78">
        <v>0</v>
      </c>
      <c r="O113" s="78">
        <v>5</v>
      </c>
      <c r="P113" s="81">
        <v>0</v>
      </c>
      <c r="Q113" s="81">
        <v>23.3</v>
      </c>
      <c r="R113" s="81">
        <v>9.66</v>
      </c>
      <c r="S113" s="81">
        <v>9.6606418006258785</v>
      </c>
      <c r="T113" s="92"/>
    </row>
    <row r="114" spans="1:20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>
      <c r="A116" s="92" t="s">
        <v>64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 t="s">
        <v>64</v>
      </c>
      <c r="M116" s="92"/>
      <c r="N116" s="92"/>
      <c r="O116" s="92"/>
      <c r="P116" s="92"/>
      <c r="Q116" s="92"/>
      <c r="R116" s="92"/>
      <c r="S116" s="92"/>
      <c r="T116" s="92"/>
    </row>
    <row r="117" spans="1:20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</row>
    <row r="118" spans="1:20">
      <c r="A118" s="92" t="s">
        <v>65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 t="s">
        <v>65</v>
      </c>
      <c r="M118" s="92"/>
      <c r="N118" s="92"/>
      <c r="O118" s="92"/>
      <c r="P118" s="92"/>
      <c r="Q118" s="92"/>
      <c r="R118" s="92"/>
      <c r="S118" s="92"/>
      <c r="T118" s="92"/>
    </row>
    <row r="119" spans="1:20">
      <c r="A119" s="94">
        <v>0.14856291617861761</v>
      </c>
      <c r="B119" s="95">
        <v>7.5872230043348008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4">
        <v>7.5526715301205494E-3</v>
      </c>
      <c r="M119" s="95">
        <v>0.69671124763815584</v>
      </c>
      <c r="N119" s="92"/>
      <c r="O119" s="92"/>
      <c r="P119" s="92"/>
      <c r="Q119" s="92"/>
      <c r="R119" s="92"/>
      <c r="S119" s="92"/>
      <c r="T119" s="92"/>
    </row>
    <row r="120" spans="1:20" ht="15.75" thickBo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</row>
    <row r="121" spans="1:20">
      <c r="A121" s="82" t="s">
        <v>66</v>
      </c>
      <c r="B121" s="84">
        <v>1.0616873246024321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82" t="s">
        <v>66</v>
      </c>
      <c r="M121" s="84">
        <v>7.2539859420538338E-2</v>
      </c>
      <c r="N121" s="92"/>
      <c r="O121" s="92"/>
      <c r="P121" s="92"/>
      <c r="Q121" s="92"/>
      <c r="R121" s="92"/>
      <c r="S121" s="92"/>
      <c r="T121" s="92"/>
    </row>
    <row r="122" spans="1:20">
      <c r="A122" s="93" t="s">
        <v>43</v>
      </c>
      <c r="B122" s="96">
        <v>1.0616873246024321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3" t="s">
        <v>43</v>
      </c>
      <c r="M122" s="96">
        <v>7.2539859420538338E-2</v>
      </c>
      <c r="N122" s="92"/>
      <c r="O122" s="92"/>
      <c r="P122" s="92"/>
      <c r="Q122" s="92"/>
      <c r="R122" s="92"/>
      <c r="S122" s="92"/>
      <c r="T122" s="92"/>
    </row>
    <row r="123" spans="1:20">
      <c r="A123" s="93" t="s">
        <v>44</v>
      </c>
      <c r="B123" s="96">
        <v>7.1463818287328333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3" t="s">
        <v>44</v>
      </c>
      <c r="M123" s="96">
        <v>9.6045298847228597</v>
      </c>
      <c r="N123" s="92"/>
      <c r="O123" s="92"/>
      <c r="P123" s="92"/>
      <c r="Q123" s="92"/>
      <c r="R123" s="92"/>
      <c r="S123" s="92"/>
      <c r="T123" s="92"/>
    </row>
    <row r="124" spans="1:20">
      <c r="A124" s="93" t="s">
        <v>45</v>
      </c>
      <c r="B124" s="97">
        <v>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3" t="s">
        <v>45</v>
      </c>
      <c r="M124" s="97">
        <v>4</v>
      </c>
      <c r="N124" s="92"/>
      <c r="O124" s="92"/>
      <c r="P124" s="92"/>
      <c r="Q124" s="92"/>
      <c r="R124" s="92"/>
      <c r="S124" s="92"/>
      <c r="T124" s="92"/>
    </row>
    <row r="125" spans="1:20">
      <c r="A125" s="93" t="s">
        <v>46</v>
      </c>
      <c r="B125" s="97">
        <v>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3" t="s">
        <v>46</v>
      </c>
      <c r="M125" s="97">
        <v>4</v>
      </c>
      <c r="N125" s="92"/>
      <c r="O125" s="92"/>
      <c r="P125" s="92"/>
      <c r="Q125" s="92"/>
      <c r="R125" s="92"/>
      <c r="S125" s="92"/>
      <c r="T125" s="92"/>
    </row>
    <row r="126" spans="1:20">
      <c r="A126" s="93" t="s">
        <v>67</v>
      </c>
      <c r="B126" s="96">
        <v>0.94922761434208003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3" t="s">
        <v>67</v>
      </c>
      <c r="M126" s="96">
        <v>2.6208406561580855E-2</v>
      </c>
      <c r="N126" s="92"/>
      <c r="O126" s="92"/>
      <c r="P126" s="92"/>
      <c r="Q126" s="92"/>
      <c r="R126" s="92"/>
      <c r="S126" s="92"/>
      <c r="T126" s="92"/>
    </row>
    <row r="127" spans="1:20" ht="15.75" thickBot="1">
      <c r="A127" s="75" t="s">
        <v>48</v>
      </c>
      <c r="B127" s="87">
        <v>0.05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75" t="s">
        <v>48</v>
      </c>
      <c r="M127" s="87">
        <v>0.05</v>
      </c>
      <c r="N127" s="92"/>
      <c r="O127" s="92"/>
      <c r="P127" s="92"/>
      <c r="Q127" s="92"/>
      <c r="R127" s="92"/>
      <c r="S127" s="92"/>
      <c r="T127" s="92"/>
    </row>
    <row r="128" spans="1:20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</row>
    <row r="129" spans="1:20">
      <c r="A129" s="98" t="s">
        <v>49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8" t="s">
        <v>49</v>
      </c>
      <c r="M129" s="92"/>
      <c r="N129" s="92"/>
      <c r="O129" s="92"/>
      <c r="P129" s="92"/>
      <c r="Q129" s="92"/>
      <c r="R129" s="92"/>
      <c r="S129" s="92"/>
      <c r="T129" s="92"/>
    </row>
    <row r="130" spans="1:20">
      <c r="A130" s="98" t="s">
        <v>68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8" t="s">
        <v>68</v>
      </c>
      <c r="M130" s="92"/>
      <c r="N130" s="92"/>
      <c r="O130" s="92"/>
      <c r="P130" s="92"/>
      <c r="Q130" s="92"/>
      <c r="R130" s="92"/>
      <c r="S130" s="92"/>
      <c r="T130" s="92"/>
    </row>
    <row r="131" spans="1:20">
      <c r="A131" s="98" t="s">
        <v>69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8" t="s">
        <v>69</v>
      </c>
      <c r="M131" s="92"/>
      <c r="N131" s="92"/>
      <c r="O131" s="92"/>
      <c r="P131" s="92"/>
      <c r="Q131" s="92"/>
      <c r="R131" s="92"/>
      <c r="S131" s="92"/>
      <c r="T131" s="92"/>
    </row>
    <row r="132" spans="1:20" ht="15" customHeight="1">
      <c r="A132" s="103" t="s">
        <v>52</v>
      </c>
      <c r="B132" s="103"/>
      <c r="C132" s="103"/>
      <c r="D132" s="103"/>
      <c r="E132" s="103"/>
      <c r="F132" s="103"/>
      <c r="G132" s="103"/>
      <c r="H132" s="103"/>
      <c r="I132" s="103"/>
      <c r="J132" s="92"/>
      <c r="K132" s="92"/>
      <c r="L132" s="103" t="s">
        <v>56</v>
      </c>
      <c r="M132" s="103"/>
      <c r="N132" s="103"/>
      <c r="O132" s="103"/>
      <c r="P132" s="103"/>
      <c r="Q132" s="103"/>
      <c r="R132" s="103"/>
      <c r="S132" s="103"/>
      <c r="T132" s="103"/>
    </row>
    <row r="133" spans="1:20">
      <c r="A133" s="103"/>
      <c r="B133" s="103"/>
      <c r="C133" s="103"/>
      <c r="D133" s="103"/>
      <c r="E133" s="103"/>
      <c r="F133" s="103"/>
      <c r="G133" s="103"/>
      <c r="H133" s="103"/>
      <c r="I133" s="103"/>
      <c r="J133" s="92"/>
      <c r="K133" s="92"/>
      <c r="L133" s="103"/>
      <c r="M133" s="103"/>
      <c r="N133" s="103"/>
      <c r="O133" s="103"/>
      <c r="P133" s="103"/>
      <c r="Q133" s="103"/>
      <c r="R133" s="103"/>
      <c r="S133" s="103"/>
      <c r="T133" s="103"/>
    </row>
    <row r="134" spans="1:20">
      <c r="A134" s="98" t="s">
        <v>108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8" t="s">
        <v>115</v>
      </c>
      <c r="M134" s="92"/>
      <c r="N134" s="92"/>
      <c r="O134" s="92"/>
      <c r="P134" s="92"/>
      <c r="Q134" s="92"/>
      <c r="R134" s="92"/>
      <c r="S134" s="92"/>
      <c r="T134" s="92"/>
    </row>
    <row r="135" spans="1:20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</row>
    <row r="136" spans="1:20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</row>
    <row r="137" spans="1:20">
      <c r="A137" s="92" t="s">
        <v>71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 t="s">
        <v>71</v>
      </c>
      <c r="M137" s="92"/>
      <c r="N137" s="92"/>
      <c r="O137" s="92"/>
      <c r="P137" s="92"/>
      <c r="Q137" s="92"/>
      <c r="R137" s="92"/>
      <c r="S137" s="92"/>
      <c r="T137" s="92"/>
    </row>
    <row r="138" spans="1:20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</row>
    <row r="139" spans="1:20">
      <c r="A139" s="92" t="s">
        <v>72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 t="s">
        <v>72</v>
      </c>
      <c r="M139" s="92"/>
      <c r="N139" s="92"/>
      <c r="O139" s="92"/>
      <c r="P139" s="92"/>
      <c r="Q139" s="92"/>
      <c r="R139" s="92"/>
      <c r="S139" s="92"/>
      <c r="T139" s="92"/>
    </row>
    <row r="140" spans="1:20">
      <c r="A140" s="94">
        <v>-32.694028185037389</v>
      </c>
      <c r="B140" s="95">
        <v>23.094028185037395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4">
        <v>-17.589083216099304</v>
      </c>
      <c r="M140" s="95">
        <v>6.0690832160993056</v>
      </c>
      <c r="N140" s="92"/>
      <c r="O140" s="92"/>
      <c r="P140" s="92"/>
      <c r="Q140" s="92"/>
      <c r="R140" s="92"/>
      <c r="S140" s="92"/>
      <c r="T140" s="92"/>
    </row>
    <row r="141" spans="1:20" ht="15.75" thickBo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1:20">
      <c r="A142" s="82" t="s">
        <v>73</v>
      </c>
      <c r="B142" s="84">
        <v>-4.7999999999999989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82" t="s">
        <v>73</v>
      </c>
      <c r="M142" s="84">
        <v>-5.76</v>
      </c>
      <c r="N142" s="92"/>
      <c r="O142" s="92"/>
      <c r="P142" s="92"/>
      <c r="Q142" s="92"/>
      <c r="R142" s="92"/>
      <c r="S142" s="92"/>
      <c r="T142" s="92"/>
    </row>
    <row r="143" spans="1:20">
      <c r="A143" s="93" t="s">
        <v>74</v>
      </c>
      <c r="B143" s="96">
        <v>-0.3834177833411786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3" t="s">
        <v>74</v>
      </c>
      <c r="M143" s="96">
        <v>-1.2873445106996635</v>
      </c>
      <c r="N143" s="92"/>
      <c r="O143" s="92"/>
      <c r="P143" s="92"/>
      <c r="Q143" s="92"/>
      <c r="R143" s="92"/>
      <c r="S143" s="92"/>
      <c r="T143" s="92"/>
    </row>
    <row r="144" spans="1:20">
      <c r="A144" s="93" t="s">
        <v>75</v>
      </c>
      <c r="B144" s="96">
        <v>2.228138844825708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3" t="s">
        <v>75</v>
      </c>
      <c r="M144" s="96">
        <v>2.64376828903732</v>
      </c>
      <c r="N144" s="92"/>
      <c r="O144" s="92"/>
      <c r="P144" s="92"/>
      <c r="Q144" s="92"/>
      <c r="R144" s="92"/>
      <c r="S144" s="92"/>
      <c r="T144" s="92"/>
    </row>
    <row r="145" spans="1:20">
      <c r="A145" s="93" t="s">
        <v>76</v>
      </c>
      <c r="B145" s="97">
        <v>10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3" t="s">
        <v>76</v>
      </c>
      <c r="M145" s="97">
        <v>4.5772812036567485</v>
      </c>
      <c r="N145" s="92"/>
      <c r="O145" s="92"/>
      <c r="P145" s="92"/>
      <c r="Q145" s="92"/>
      <c r="R145" s="92"/>
      <c r="S145" s="92"/>
      <c r="T145" s="92"/>
    </row>
    <row r="146" spans="1:20">
      <c r="A146" s="93" t="s">
        <v>67</v>
      </c>
      <c r="B146" s="96">
        <v>0.70943512649404727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3" t="s">
        <v>67</v>
      </c>
      <c r="M146" s="96">
        <v>0.25921771769962448</v>
      </c>
      <c r="N146" s="92"/>
      <c r="O146" s="92"/>
      <c r="P146" s="92"/>
      <c r="Q146" s="92"/>
      <c r="R146" s="92"/>
      <c r="S146" s="92"/>
      <c r="T146" s="92"/>
    </row>
    <row r="147" spans="1:20" ht="15.75" thickBot="1">
      <c r="A147" s="75" t="s">
        <v>48</v>
      </c>
      <c r="B147" s="87">
        <v>0.05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75" t="s">
        <v>48</v>
      </c>
      <c r="M147" s="87">
        <v>0.05</v>
      </c>
      <c r="N147" s="92"/>
      <c r="O147" s="92"/>
      <c r="P147" s="92"/>
      <c r="Q147" s="92"/>
      <c r="R147" s="92"/>
      <c r="S147" s="92"/>
      <c r="T147" s="92"/>
    </row>
    <row r="148" spans="1:20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8" t="s">
        <v>116</v>
      </c>
      <c r="M148" s="92"/>
      <c r="N148" s="92"/>
      <c r="O148" s="92"/>
      <c r="P148" s="92"/>
      <c r="Q148" s="92"/>
      <c r="R148" s="92"/>
      <c r="S148" s="92"/>
      <c r="T148" s="92"/>
    </row>
    <row r="149" spans="1:20">
      <c r="A149" s="98" t="s">
        <v>49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8"/>
      <c r="M149" s="92"/>
      <c r="N149" s="92"/>
      <c r="O149" s="92"/>
      <c r="P149" s="92"/>
      <c r="Q149" s="92"/>
      <c r="R149" s="92"/>
      <c r="S149" s="92"/>
      <c r="T149" s="92"/>
    </row>
    <row r="150" spans="1:20">
      <c r="A150" s="98" t="s">
        <v>77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8" t="s">
        <v>49</v>
      </c>
      <c r="M150" s="92"/>
      <c r="N150" s="92"/>
      <c r="O150" s="92"/>
      <c r="P150" s="92"/>
      <c r="Q150" s="92"/>
      <c r="R150" s="92"/>
      <c r="S150" s="92"/>
      <c r="T150" s="92"/>
    </row>
    <row r="151" spans="1:20">
      <c r="A151" s="98" t="s">
        <v>78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8" t="s">
        <v>77</v>
      </c>
      <c r="M151" s="92"/>
      <c r="N151" s="92"/>
      <c r="O151" s="92"/>
      <c r="P151" s="92"/>
      <c r="Q151" s="92"/>
      <c r="R151" s="92"/>
      <c r="S151" s="92"/>
      <c r="T151" s="92"/>
    </row>
    <row r="152" spans="1:20" ht="15" customHeight="1">
      <c r="A152" s="103" t="s">
        <v>52</v>
      </c>
      <c r="B152" s="103"/>
      <c r="C152" s="103"/>
      <c r="D152" s="103"/>
      <c r="E152" s="103"/>
      <c r="F152" s="103"/>
      <c r="G152" s="103"/>
      <c r="H152" s="103"/>
      <c r="I152" s="103"/>
      <c r="J152" s="92"/>
      <c r="K152" s="92"/>
      <c r="L152" s="99" t="s">
        <v>78</v>
      </c>
      <c r="M152" s="99"/>
      <c r="N152" s="99"/>
      <c r="O152" s="99"/>
      <c r="P152" s="99"/>
      <c r="Q152" s="99"/>
      <c r="R152" s="99"/>
      <c r="S152" s="99"/>
      <c r="T152" s="99"/>
    </row>
    <row r="153" spans="1:20" ht="1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92"/>
      <c r="K153" s="92"/>
      <c r="L153" s="103" t="s">
        <v>52</v>
      </c>
      <c r="M153" s="103"/>
      <c r="N153" s="103"/>
      <c r="O153" s="103"/>
      <c r="P153" s="103"/>
      <c r="Q153" s="103"/>
      <c r="R153" s="103"/>
      <c r="S153" s="103"/>
      <c r="T153" s="103"/>
    </row>
    <row r="154" spans="1:20">
      <c r="A154" s="98" t="s">
        <v>109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103"/>
      <c r="M154" s="103"/>
      <c r="N154" s="103"/>
      <c r="O154" s="103"/>
      <c r="P154" s="103"/>
      <c r="Q154" s="103"/>
      <c r="R154" s="103"/>
      <c r="S154" s="103"/>
      <c r="T154" s="103"/>
    </row>
    <row r="155" spans="1:20">
      <c r="L155" s="1" t="s">
        <v>117</v>
      </c>
    </row>
    <row r="160" spans="1:20" s="91" customFormat="1">
      <c r="A160" s="91" t="s">
        <v>105</v>
      </c>
      <c r="M160" s="91" t="s">
        <v>105</v>
      </c>
    </row>
    <row r="161" spans="1:21">
      <c r="A161" s="92" t="s">
        <v>110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 t="s">
        <v>122</v>
      </c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>
      <c r="A162" s="92" t="s">
        <v>111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 t="s">
        <v>118</v>
      </c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>
      <c r="A163" s="92" t="s">
        <v>96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 t="s">
        <v>101</v>
      </c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>
      <c r="A164" s="92" t="s">
        <v>62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 t="s">
        <v>62</v>
      </c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>
      <c r="A165" s="92" t="s">
        <v>41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 t="s">
        <v>41</v>
      </c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>
      <c r="A166" s="92" t="s">
        <v>63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 t="s">
        <v>63</v>
      </c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6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>
      <c r="A169" s="92" t="s">
        <v>25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 t="s">
        <v>25</v>
      </c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 thickBo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>
      <c r="A171" s="72" t="s">
        <v>26</v>
      </c>
      <c r="B171" s="73" t="s">
        <v>27</v>
      </c>
      <c r="C171" s="73" t="s">
        <v>28</v>
      </c>
      <c r="D171" s="73" t="s">
        <v>29</v>
      </c>
      <c r="E171" s="73" t="s">
        <v>30</v>
      </c>
      <c r="F171" s="73" t="s">
        <v>31</v>
      </c>
      <c r="G171" s="73" t="s">
        <v>32</v>
      </c>
      <c r="H171" s="73" t="s">
        <v>33</v>
      </c>
      <c r="I171" s="92"/>
      <c r="J171" s="92"/>
      <c r="K171" s="92"/>
      <c r="L171" s="72" t="s">
        <v>26</v>
      </c>
      <c r="M171" s="73" t="s">
        <v>27</v>
      </c>
      <c r="N171" s="73" t="s">
        <v>28</v>
      </c>
      <c r="O171" s="73" t="s">
        <v>29</v>
      </c>
      <c r="P171" s="73" t="s">
        <v>30</v>
      </c>
      <c r="Q171" s="73" t="s">
        <v>31</v>
      </c>
      <c r="R171" s="73" t="s">
        <v>32</v>
      </c>
      <c r="S171" s="73" t="s">
        <v>33</v>
      </c>
      <c r="T171" s="92"/>
      <c r="U171" s="92"/>
    </row>
    <row r="172" spans="1:21">
      <c r="A172" s="74" t="s">
        <v>36</v>
      </c>
      <c r="B172" s="76">
        <v>6</v>
      </c>
      <c r="C172" s="76">
        <v>0</v>
      </c>
      <c r="D172" s="76">
        <v>6</v>
      </c>
      <c r="E172" s="79">
        <v>0</v>
      </c>
      <c r="F172" s="79">
        <v>62.5</v>
      </c>
      <c r="G172" s="79">
        <v>11.25</v>
      </c>
      <c r="H172" s="79">
        <v>25.186802099512356</v>
      </c>
      <c r="I172" s="92"/>
      <c r="J172" s="92"/>
      <c r="K172" s="92"/>
      <c r="L172" s="74" t="s">
        <v>36</v>
      </c>
      <c r="M172" s="76">
        <v>5</v>
      </c>
      <c r="N172" s="76">
        <v>0</v>
      </c>
      <c r="O172" s="76">
        <v>5</v>
      </c>
      <c r="P172" s="79">
        <v>0</v>
      </c>
      <c r="Q172" s="79">
        <v>5</v>
      </c>
      <c r="R172" s="79">
        <v>1</v>
      </c>
      <c r="S172" s="79">
        <v>2.2360679774997898</v>
      </c>
      <c r="T172" s="92"/>
      <c r="U172" s="92"/>
    </row>
    <row r="173" spans="1:21" ht="15.75" thickBot="1">
      <c r="A173" s="75" t="s">
        <v>35</v>
      </c>
      <c r="B173" s="78">
        <v>6</v>
      </c>
      <c r="C173" s="78">
        <v>0</v>
      </c>
      <c r="D173" s="78">
        <v>6</v>
      </c>
      <c r="E173" s="81">
        <v>0</v>
      </c>
      <c r="F173" s="81">
        <v>57.5</v>
      </c>
      <c r="G173" s="81">
        <v>17.633333333333333</v>
      </c>
      <c r="H173" s="81">
        <v>21.356653920187654</v>
      </c>
      <c r="I173" s="92"/>
      <c r="J173" s="92"/>
      <c r="K173" s="92"/>
      <c r="L173" s="75" t="s">
        <v>35</v>
      </c>
      <c r="M173" s="78">
        <v>5</v>
      </c>
      <c r="N173" s="78">
        <v>0</v>
      </c>
      <c r="O173" s="78">
        <v>5</v>
      </c>
      <c r="P173" s="81">
        <v>0</v>
      </c>
      <c r="Q173" s="81">
        <v>23.3</v>
      </c>
      <c r="R173" s="81">
        <v>9.66</v>
      </c>
      <c r="S173" s="81">
        <v>9.6606418006258785</v>
      </c>
      <c r="T173" s="92"/>
      <c r="U173" s="92"/>
    </row>
    <row r="174" spans="1:2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1:21">
      <c r="A176" s="92" t="s">
        <v>64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 t="s">
        <v>64</v>
      </c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1:2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1:21">
      <c r="A178" s="92" t="s">
        <v>65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 t="s">
        <v>65</v>
      </c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1:21">
      <c r="A179" s="94">
        <v>0.19462266842274101</v>
      </c>
      <c r="B179" s="95">
        <v>9.9395301667791003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4">
        <v>5.5780439661156176E-3</v>
      </c>
      <c r="M179" s="95">
        <v>0.51455778998386681</v>
      </c>
      <c r="N179" s="92"/>
      <c r="O179" s="92"/>
      <c r="P179" s="92"/>
      <c r="Q179" s="92"/>
      <c r="R179" s="92"/>
      <c r="S179" s="92"/>
      <c r="T179" s="92"/>
      <c r="U179" s="92"/>
    </row>
    <row r="180" spans="1:21" ht="15.75" thickBo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1:21">
      <c r="A181" s="82" t="s">
        <v>66</v>
      </c>
      <c r="B181" s="84">
        <v>1.3908479010757717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82" t="s">
        <v>66</v>
      </c>
      <c r="M181" s="84">
        <v>5.3574489970855475E-2</v>
      </c>
      <c r="N181" s="92"/>
      <c r="O181" s="92"/>
      <c r="P181" s="92"/>
      <c r="Q181" s="92"/>
      <c r="R181" s="92"/>
      <c r="S181" s="92"/>
      <c r="T181" s="92"/>
      <c r="U181" s="92"/>
    </row>
    <row r="182" spans="1:21">
      <c r="A182" s="93" t="s">
        <v>43</v>
      </c>
      <c r="B182" s="96">
        <v>1.3908479010757717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3" t="s">
        <v>43</v>
      </c>
      <c r="M182" s="96">
        <v>5.3574489970855475E-2</v>
      </c>
      <c r="N182" s="92"/>
      <c r="O182" s="92"/>
      <c r="P182" s="92"/>
      <c r="Q182" s="92"/>
      <c r="R182" s="92"/>
      <c r="S182" s="92"/>
      <c r="T182" s="92"/>
      <c r="U182" s="92"/>
    </row>
    <row r="183" spans="1:21">
      <c r="A183" s="93" t="s">
        <v>44</v>
      </c>
      <c r="B183" s="96">
        <v>7.1463818287328333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3" t="s">
        <v>44</v>
      </c>
      <c r="M183" s="96">
        <v>9.6045298847228597</v>
      </c>
      <c r="N183" s="92"/>
      <c r="O183" s="92"/>
      <c r="P183" s="92"/>
      <c r="Q183" s="92"/>
      <c r="R183" s="92"/>
      <c r="S183" s="92"/>
      <c r="T183" s="92"/>
      <c r="U183" s="92"/>
    </row>
    <row r="184" spans="1:21">
      <c r="A184" s="93" t="s">
        <v>45</v>
      </c>
      <c r="B184" s="97">
        <v>5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3" t="s">
        <v>45</v>
      </c>
      <c r="M184" s="97">
        <v>4</v>
      </c>
      <c r="N184" s="92"/>
      <c r="O184" s="92"/>
      <c r="P184" s="92"/>
      <c r="Q184" s="92"/>
      <c r="R184" s="92"/>
      <c r="S184" s="92"/>
      <c r="T184" s="92"/>
      <c r="U184" s="92"/>
    </row>
    <row r="185" spans="1:21">
      <c r="A185" s="93" t="s">
        <v>46</v>
      </c>
      <c r="B185" s="97">
        <v>5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3" t="s">
        <v>46</v>
      </c>
      <c r="M185" s="97">
        <v>4</v>
      </c>
      <c r="N185" s="92"/>
      <c r="O185" s="92"/>
      <c r="P185" s="92"/>
      <c r="Q185" s="92"/>
      <c r="R185" s="92"/>
      <c r="S185" s="92"/>
      <c r="T185" s="92"/>
      <c r="U185" s="92"/>
    </row>
    <row r="186" spans="1:21">
      <c r="A186" s="93" t="s">
        <v>67</v>
      </c>
      <c r="B186" s="96">
        <v>0.72616683633227763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3" t="s">
        <v>67</v>
      </c>
      <c r="M186" s="96">
        <v>1.4988523915935525E-2</v>
      </c>
      <c r="N186" s="92"/>
      <c r="O186" s="92"/>
      <c r="P186" s="92"/>
      <c r="Q186" s="92"/>
      <c r="R186" s="92"/>
      <c r="S186" s="92"/>
      <c r="T186" s="92"/>
      <c r="U186" s="92"/>
    </row>
    <row r="187" spans="1:21" ht="15.75" thickBot="1">
      <c r="A187" s="75" t="s">
        <v>48</v>
      </c>
      <c r="B187" s="87">
        <v>0.05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75" t="s">
        <v>48</v>
      </c>
      <c r="M187" s="87">
        <v>0.05</v>
      </c>
      <c r="N187" s="92"/>
      <c r="O187" s="92"/>
      <c r="P187" s="92"/>
      <c r="Q187" s="92"/>
      <c r="R187" s="92"/>
      <c r="S187" s="92"/>
      <c r="T187" s="92"/>
      <c r="U187" s="92"/>
    </row>
    <row r="188" spans="1:2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1:21">
      <c r="A189" s="98" t="s">
        <v>49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8" t="s">
        <v>49</v>
      </c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1:21">
      <c r="A190" s="98" t="s">
        <v>68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8" t="s">
        <v>68</v>
      </c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1:21">
      <c r="A191" s="98" t="s">
        <v>69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8" t="s">
        <v>69</v>
      </c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1:21" ht="15" customHeight="1">
      <c r="A192" s="103" t="s">
        <v>52</v>
      </c>
      <c r="B192" s="103"/>
      <c r="C192" s="103"/>
      <c r="D192" s="103"/>
      <c r="E192" s="103"/>
      <c r="F192" s="103"/>
      <c r="G192" s="103"/>
      <c r="H192" s="103"/>
      <c r="I192" s="103"/>
      <c r="J192" s="92"/>
      <c r="K192" s="92"/>
      <c r="L192" s="103" t="s">
        <v>56</v>
      </c>
      <c r="M192" s="103"/>
      <c r="N192" s="103"/>
      <c r="O192" s="103"/>
      <c r="P192" s="103"/>
      <c r="Q192" s="103"/>
      <c r="R192" s="103"/>
      <c r="S192" s="103"/>
      <c r="T192" s="103"/>
      <c r="U192" s="92"/>
    </row>
    <row r="193" spans="1:21">
      <c r="A193" s="103"/>
      <c r="B193" s="103"/>
      <c r="C193" s="103"/>
      <c r="D193" s="103"/>
      <c r="E193" s="103"/>
      <c r="F193" s="103"/>
      <c r="G193" s="103"/>
      <c r="H193" s="103"/>
      <c r="I193" s="103"/>
      <c r="J193" s="92"/>
      <c r="K193" s="92"/>
      <c r="L193" s="103"/>
      <c r="M193" s="103"/>
      <c r="N193" s="103"/>
      <c r="O193" s="103"/>
      <c r="P193" s="103"/>
      <c r="Q193" s="103"/>
      <c r="R193" s="103"/>
      <c r="S193" s="103"/>
      <c r="T193" s="103"/>
      <c r="U193" s="92"/>
    </row>
    <row r="194" spans="1:21">
      <c r="A194" s="98" t="s">
        <v>112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8" t="s">
        <v>119</v>
      </c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1:2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1:2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1:21">
      <c r="A197" s="92" t="s">
        <v>71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 t="s">
        <v>71</v>
      </c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1:2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1:21">
      <c r="A199" s="92" t="s">
        <v>72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 t="s">
        <v>72</v>
      </c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1:21">
      <c r="A200" s="94">
        <v>-36.421665065540317</v>
      </c>
      <c r="B200" s="95">
        <v>23.654998398873655</v>
      </c>
      <c r="C200" s="92"/>
      <c r="D200" s="92"/>
      <c r="E200" s="92"/>
      <c r="F200" s="92"/>
      <c r="G200" s="92"/>
      <c r="H200" s="92"/>
      <c r="I200" s="92"/>
      <c r="J200" s="92"/>
      <c r="K200" s="92"/>
      <c r="L200" s="94">
        <v>-20.517946732511945</v>
      </c>
      <c r="M200" s="95">
        <v>3.1979467325119435</v>
      </c>
      <c r="N200" s="92"/>
      <c r="O200" s="92"/>
      <c r="P200" s="92"/>
      <c r="Q200" s="92"/>
      <c r="R200" s="92"/>
      <c r="S200" s="92"/>
      <c r="T200" s="92"/>
      <c r="U200" s="92"/>
    </row>
    <row r="201" spans="1:21" ht="15.75" thickBo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1:21">
      <c r="A202" s="82" t="s">
        <v>73</v>
      </c>
      <c r="B202" s="84">
        <v>-6.3833333333333329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82" t="s">
        <v>73</v>
      </c>
      <c r="M202" s="84">
        <v>-8.66</v>
      </c>
      <c r="N202" s="92"/>
      <c r="O202" s="92"/>
      <c r="P202" s="92"/>
      <c r="Q202" s="92"/>
      <c r="R202" s="92"/>
      <c r="S202" s="92"/>
      <c r="T202" s="92"/>
      <c r="U202" s="92"/>
    </row>
    <row r="203" spans="1:21">
      <c r="A203" s="93" t="s">
        <v>74</v>
      </c>
      <c r="B203" s="96">
        <v>-0.47349343786029807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3" t="s">
        <v>74</v>
      </c>
      <c r="M203" s="96">
        <v>-1.9528293395532288</v>
      </c>
      <c r="N203" s="92"/>
      <c r="O203" s="92"/>
      <c r="P203" s="92"/>
      <c r="Q203" s="92"/>
      <c r="R203" s="92"/>
      <c r="S203" s="92"/>
      <c r="T203" s="92"/>
      <c r="U203" s="92"/>
    </row>
    <row r="204" spans="1:21">
      <c r="A204" s="93" t="s">
        <v>75</v>
      </c>
      <c r="B204" s="96">
        <v>2.228138844825708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3" t="s">
        <v>75</v>
      </c>
      <c r="M204" s="96">
        <v>2.6739660838462664</v>
      </c>
      <c r="N204" s="92"/>
      <c r="O204" s="92"/>
      <c r="P204" s="92"/>
      <c r="Q204" s="92"/>
      <c r="R204" s="92"/>
      <c r="S204" s="92"/>
      <c r="T204" s="92"/>
      <c r="U204" s="92"/>
    </row>
    <row r="205" spans="1:21">
      <c r="A205" s="93" t="s">
        <v>76</v>
      </c>
      <c r="B205" s="97">
        <v>10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3" t="s">
        <v>76</v>
      </c>
      <c r="M205" s="97">
        <v>4.4273692733772076</v>
      </c>
      <c r="N205" s="92"/>
      <c r="O205" s="92"/>
      <c r="P205" s="92"/>
      <c r="Q205" s="92"/>
      <c r="R205" s="92"/>
      <c r="S205" s="92"/>
      <c r="T205" s="92"/>
      <c r="U205" s="92"/>
    </row>
    <row r="206" spans="1:21">
      <c r="A206" s="93" t="s">
        <v>67</v>
      </c>
      <c r="B206" s="96">
        <v>0.64602840209389423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3" t="s">
        <v>67</v>
      </c>
      <c r="M206" s="96">
        <v>0.11568845254893431</v>
      </c>
      <c r="N206" s="92"/>
      <c r="O206" s="92"/>
      <c r="P206" s="92"/>
      <c r="Q206" s="92"/>
      <c r="R206" s="92"/>
      <c r="S206" s="92"/>
      <c r="T206" s="92"/>
      <c r="U206" s="92"/>
    </row>
    <row r="207" spans="1:21" ht="15.75" thickBot="1">
      <c r="A207" s="75" t="s">
        <v>48</v>
      </c>
      <c r="B207" s="87">
        <v>0.05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75" t="s">
        <v>48</v>
      </c>
      <c r="M207" s="87">
        <v>0.05</v>
      </c>
      <c r="N207" s="92"/>
      <c r="O207" s="92"/>
      <c r="P207" s="92"/>
      <c r="Q207" s="92"/>
      <c r="R207" s="92"/>
      <c r="S207" s="92"/>
      <c r="T207" s="92"/>
      <c r="U207" s="92"/>
    </row>
    <row r="208" spans="1:2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8" t="s">
        <v>116</v>
      </c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1:21">
      <c r="A209" s="98" t="s">
        <v>49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8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1:21">
      <c r="A210" s="98" t="s">
        <v>77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8" t="s">
        <v>49</v>
      </c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1:21">
      <c r="A211" s="98" t="s">
        <v>78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8" t="s">
        <v>77</v>
      </c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1:21" ht="15" customHeight="1">
      <c r="A212" s="103" t="s">
        <v>52</v>
      </c>
      <c r="B212" s="103"/>
      <c r="C212" s="103"/>
      <c r="D212" s="103"/>
      <c r="E212" s="103"/>
      <c r="F212" s="103"/>
      <c r="G212" s="103"/>
      <c r="H212" s="103"/>
      <c r="I212" s="103"/>
      <c r="J212" s="92"/>
      <c r="K212" s="92"/>
      <c r="L212" s="103" t="s">
        <v>78</v>
      </c>
      <c r="M212" s="103"/>
      <c r="N212" s="103"/>
      <c r="O212" s="103"/>
      <c r="P212" s="103"/>
      <c r="Q212" s="103"/>
      <c r="R212" s="103"/>
      <c r="S212" s="103"/>
      <c r="T212" s="103"/>
      <c r="U212" s="92"/>
    </row>
    <row r="213" spans="1:21">
      <c r="A213" s="103"/>
      <c r="B213" s="103"/>
      <c r="C213" s="103"/>
      <c r="D213" s="103"/>
      <c r="E213" s="103"/>
      <c r="F213" s="103"/>
      <c r="G213" s="103"/>
      <c r="H213" s="103"/>
      <c r="I213" s="103"/>
      <c r="J213" s="92"/>
      <c r="K213" s="92"/>
      <c r="L213" s="103"/>
      <c r="M213" s="103"/>
      <c r="N213" s="103"/>
      <c r="O213" s="103"/>
      <c r="P213" s="103"/>
      <c r="Q213" s="103"/>
      <c r="R213" s="103"/>
      <c r="S213" s="103"/>
      <c r="T213" s="103"/>
      <c r="U213" s="92"/>
    </row>
    <row r="214" spans="1:21" ht="15" customHeight="1">
      <c r="A214" s="98" t="s">
        <v>113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103" t="s">
        <v>52</v>
      </c>
      <c r="M214" s="103"/>
      <c r="N214" s="103"/>
      <c r="O214" s="103"/>
      <c r="P214" s="103"/>
      <c r="Q214" s="103"/>
      <c r="R214" s="103"/>
      <c r="S214" s="103"/>
      <c r="T214" s="103"/>
      <c r="U214" s="92"/>
    </row>
    <row r="215" spans="1:21"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1:21">
      <c r="L216" s="1" t="s">
        <v>120</v>
      </c>
    </row>
  </sheetData>
  <mergeCells count="15">
    <mergeCell ref="L214:T215"/>
    <mergeCell ref="A192:I193"/>
    <mergeCell ref="A212:I213"/>
    <mergeCell ref="L74:T75"/>
    <mergeCell ref="L94:T95"/>
    <mergeCell ref="L132:T133"/>
    <mergeCell ref="L192:T193"/>
    <mergeCell ref="L212:T213"/>
    <mergeCell ref="A152:I153"/>
    <mergeCell ref="L153:T154"/>
    <mergeCell ref="A37:I38"/>
    <mergeCell ref="L37:T38"/>
    <mergeCell ref="A74:I75"/>
    <mergeCell ref="A94:I95"/>
    <mergeCell ref="A132:I133"/>
  </mergeCells>
  <pageMargins left="0.7" right="0.7" top="0.78740157499999996" bottom="0.78740157499999996" header="0.3" footer="0.3"/>
  <ignoredErrors>
    <ignoredError sqref="A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Originaldaten</vt:lpstr>
      <vt:lpstr>kum.Daten</vt:lpstr>
      <vt:lpstr>Statistik30</vt:lpstr>
      <vt:lpstr>Statistik15</vt:lpstr>
      <vt:lpstr>kumulierte Häufigkeit</vt:lpstr>
      <vt:lpstr>Originaldaten!Druckbereich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PC-11</dc:creator>
  <cp:lastModifiedBy>Markus Witzler</cp:lastModifiedBy>
  <cp:lastPrinted>2015-05-05T08:19:10Z</cp:lastPrinted>
  <dcterms:created xsi:type="dcterms:W3CDTF">2015-04-11T11:16:56Z</dcterms:created>
  <dcterms:modified xsi:type="dcterms:W3CDTF">2015-05-14T15:44:27Z</dcterms:modified>
</cp:coreProperties>
</file>